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C:\Users\andre\Downloads\"/>
    </mc:Choice>
  </mc:AlternateContent>
  <xr:revisionPtr revIDLastSave="0" documentId="13_ncr:1_{D9467ECD-2DD2-43CA-9515-0EACE857BBFF}" xr6:coauthVersionLast="47" xr6:coauthVersionMax="47" xr10:uidLastSave="{00000000-0000-0000-0000-000000000000}"/>
  <bookViews>
    <workbookView xWindow="-120" yWindow="-120" windowWidth="20730" windowHeight="11160" tabRatio="897" xr2:uid="{00000000-000D-0000-FFFF-FFFF00000000}"/>
  </bookViews>
  <sheets>
    <sheet name="INSTRUCIONES DE USO" sheetId="47" r:id="rId1"/>
    <sheet name="Jolly" sheetId="33" r:id="rId2"/>
    <sheet name="Hydra" sheetId="34" r:id="rId3"/>
    <sheet name="INGRESO" sheetId="1" r:id="rId4"/>
    <sheet name="FICHA TÉCNICA" sheetId="2" r:id="rId5"/>
    <sheet name="BOMBA 3&quot; Diesel" sheetId="37" r:id="rId6"/>
    <sheet name="RESUMEN" sheetId="35" r:id="rId7"/>
    <sheet name="Esquema" sheetId="36" r:id="rId8"/>
    <sheet name="dia 1" sheetId="46" r:id="rId9"/>
    <sheet name="dia 2" sheetId="41" r:id="rId10"/>
    <sheet name="dia 3" sheetId="42" r:id="rId11"/>
    <sheet name="dia 4" sheetId="43" r:id="rId12"/>
    <sheet name=" dis 5 sin riego" sheetId="44" r:id="rId13"/>
    <sheet name="dia  5 con riego" sheetId="45" r:id="rId14"/>
    <sheet name="Referência" sheetId="31" state="hidden" r:id="rId15"/>
  </sheets>
  <externalReferences>
    <externalReference r:id="rId16"/>
    <externalReference r:id="rId17"/>
    <externalReference r:id="rId18"/>
    <externalReference r:id="rId19"/>
  </externalReferences>
  <definedNames>
    <definedName name="AGENCIAS_BB">'[1]AGENCIAS BB'!$A$4:$A$43</definedName>
    <definedName name="agente_financeiro">'[1]Banco dados'!$E$77:$E$86</definedName>
    <definedName name="_xlnm.Print_Area" localSheetId="4">'FICHA TÉCNICA'!$A$1:$AB$39</definedName>
    <definedName name="_xlnm.Print_Area" localSheetId="3">INGRESO!$A$1:$K$18</definedName>
    <definedName name="BANCO">[1]TAB.BANCO!$A$2:$I$14+[1]TAB.BANCO!$A$2:$I$14</definedName>
    <definedName name="BANCO_DO_BRASIL">'[2]AG. BB'!$A$1:$A$22</definedName>
    <definedName name="BANCOS_14">[1]BANCOS!$A$2:$A$18</definedName>
    <definedName name="Bocais" localSheetId="4">'FICHA TÉCNICA'!$T$13</definedName>
    <definedName name="BOMBAS">#REF!</definedName>
    <definedName name="clientes">#REF!</definedName>
    <definedName name="CODIGO_CLIENTE">#REF!</definedName>
    <definedName name="COMISSÕES_INDICADORES">[1]PARÂM.!$AV$2:$BB$2</definedName>
    <definedName name="CULTURAS">[1]CULTURAS!$B$3:$B$11</definedName>
    <definedName name="DECLARACAO">#REF!</definedName>
    <definedName name="EQUIPAMENTO_DESCRICAO">#REF!</definedName>
    <definedName name="INFORMAÇÕES_DO_RESPONSÁVEL_TÉCNICO">[1]TECNICOS!$C$4:$C$14</definedName>
    <definedName name="linhas_financ">'[3]banco dados'!$C$11:$C$16</definedName>
    <definedName name="LINHASCREDITO">#REF!</definedName>
    <definedName name="LISTA">'[4]TABELA PREÇOS'!$A:$A</definedName>
    <definedName name="lista_1">[1]SICREDI!$Q$10:$Q$14</definedName>
    <definedName name="LISTA1">#REF!</definedName>
    <definedName name="LISTA111">#REF!</definedName>
    <definedName name="LISTA12">'FICHA TÉCNICA'!$BG$9:$BG$10</definedName>
    <definedName name="LISTA1408">#REF!</definedName>
    <definedName name="LISTA2">'FICHA TÉCNICA'!$BE$9:$BE$12</definedName>
    <definedName name="LISTA33">#REF!</definedName>
    <definedName name="LISTA4">Referência!$A$3:$A$15</definedName>
    <definedName name="LISTA5">Referência!$B$20:$B$59</definedName>
    <definedName name="LISTA99">#REF!</definedName>
    <definedName name="LISTAGEM">#REF!</definedName>
    <definedName name="LISTAS">#REF!</definedName>
    <definedName name="MODELOS">'[1]TAB. BOCAIS'!$A$5:$A$18</definedName>
    <definedName name="MOTOBOMBA">#REF!</definedName>
    <definedName name="motobombas">#REF!</definedName>
    <definedName name="PARÂMETRO_B8">#REF!</definedName>
    <definedName name="pressao">[1]bombas!$B$2:$B$34</definedName>
    <definedName name="pronaf_sicredi">[1]SICREDI!$A$10:$A$14</definedName>
    <definedName name="ROTA">#REF!</definedName>
    <definedName name="seleçao">[1]bombas!$C$2:$C$34</definedName>
    <definedName name="sequencial">[1]CEP!$D$2:$D$950</definedName>
    <definedName name="sicredi_uat">'[1]sicredi ua'!$A$2:$A$540</definedName>
    <definedName name="sicredi_vt">'[1]sicredi vt'!$B$6:$B$22</definedName>
    <definedName name="vazao">[1]bombas!$F$2:$F$34</definedName>
    <definedName name="VENDEDORES">[1]VENDEDORES!$B$2:$B$15</definedName>
    <definedName name="Z_7B770571_6A12_4A70_98CA_A7C0BB7F99AF_.wvu.PrintArea" localSheetId="4" hidden="1">'FICHA TÉCNICA'!$A$4:$W$33</definedName>
  </definedNames>
  <calcPr calcId="191029"/>
  <customWorkbookViews>
    <customWorkbookView name="usuario - Modo de exibição pessoal" guid="{7B770571-6A12-4A70-98CA-A7C0BB7F99AF}" mergeInterval="0" personalView="1" maximized="1" xWindow="1" yWindow="1" windowWidth="1366" windowHeight="547" tabRatio="239" activeSheetId="1" showComments="commIndAndComment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7" i="41" l="1"/>
  <c r="I12" i="2"/>
  <c r="A12" i="2" s="1"/>
  <c r="G7" i="1" l="1"/>
  <c r="B10" i="35" s="1"/>
  <c r="B8" i="35"/>
  <c r="B7" i="35" s="1"/>
  <c r="AU4" i="2"/>
  <c r="T28" i="2" l="1"/>
  <c r="T27" i="2"/>
  <c r="B11" i="35"/>
  <c r="F27" i="45" l="1"/>
  <c r="F27" i="41"/>
  <c r="F27" i="44"/>
  <c r="F27" i="46"/>
  <c r="I7" i="44"/>
  <c r="F27" i="43"/>
  <c r="I7" i="45"/>
  <c r="E7" i="42"/>
  <c r="F27" i="42"/>
  <c r="G7" i="43"/>
  <c r="O13" i="2"/>
  <c r="B12" i="35"/>
  <c r="AS37" i="2"/>
  <c r="AT37" i="2"/>
  <c r="AU37" i="2"/>
  <c r="AG12" i="2" l="1"/>
  <c r="R34" i="2"/>
  <c r="L15" i="31" l="1"/>
  <c r="J15" i="31"/>
  <c r="H15" i="31"/>
  <c r="E15" i="31"/>
  <c r="F15" i="31" s="1"/>
  <c r="L14" i="31"/>
  <c r="J14" i="31"/>
  <c r="H14" i="31"/>
  <c r="E14" i="31"/>
  <c r="F14" i="31" s="1"/>
  <c r="L13" i="31"/>
  <c r="J13" i="31"/>
  <c r="H13" i="31"/>
  <c r="E13" i="31"/>
  <c r="F13" i="31" s="1"/>
  <c r="L12" i="31"/>
  <c r="J12" i="31"/>
  <c r="H12" i="31"/>
  <c r="E12" i="31"/>
  <c r="F12" i="31" s="1"/>
  <c r="L11" i="31"/>
  <c r="J11" i="31"/>
  <c r="H11" i="31"/>
  <c r="E11" i="31"/>
  <c r="F11" i="31" s="1"/>
  <c r="L10" i="31"/>
  <c r="J10" i="31"/>
  <c r="H10" i="31"/>
  <c r="E10" i="31"/>
  <c r="F10" i="31" s="1"/>
  <c r="L9" i="31"/>
  <c r="J9" i="31"/>
  <c r="H9" i="31"/>
  <c r="E9" i="31"/>
  <c r="F9" i="31" s="1"/>
  <c r="L8" i="31"/>
  <c r="J8" i="31"/>
  <c r="H8" i="31"/>
  <c r="E8" i="31"/>
  <c r="F8" i="31" s="1"/>
  <c r="L7" i="31"/>
  <c r="J7" i="31"/>
  <c r="H7" i="31"/>
  <c r="E7" i="31"/>
  <c r="F7" i="31" s="1"/>
  <c r="L6" i="31"/>
  <c r="J6" i="31"/>
  <c r="H6" i="31"/>
  <c r="E6" i="31"/>
  <c r="F6" i="31" s="1"/>
  <c r="L5" i="31"/>
  <c r="J5" i="31"/>
  <c r="H5" i="31"/>
  <c r="E5" i="31"/>
  <c r="F5" i="31" s="1"/>
  <c r="L4" i="31"/>
  <c r="J4" i="31"/>
  <c r="H4" i="31"/>
  <c r="E4" i="31"/>
  <c r="F4" i="31" s="1"/>
  <c r="L3" i="31"/>
  <c r="J3" i="31"/>
  <c r="H3" i="31"/>
  <c r="E3" i="31"/>
  <c r="F3" i="31" s="1"/>
  <c r="AD33" i="2" l="1"/>
  <c r="I14" i="2"/>
  <c r="B3" i="35" s="1"/>
  <c r="B13" i="35" s="1"/>
  <c r="AS24" i="2"/>
  <c r="AS26" i="2"/>
  <c r="AP10" i="2"/>
  <c r="AQ27" i="2" s="1"/>
  <c r="B3" i="1"/>
  <c r="AA29" i="2"/>
  <c r="AA27" i="2"/>
  <c r="AA28" i="2"/>
  <c r="AS4" i="2"/>
  <c r="AT4" i="2"/>
  <c r="X35" i="2"/>
  <c r="J38" i="2" s="1"/>
  <c r="AV4" i="2"/>
  <c r="Z6" i="2"/>
  <c r="AY26" i="2"/>
  <c r="AY24" i="2"/>
  <c r="BQ15" i="2"/>
  <c r="BT23" i="2"/>
  <c r="BV23" i="2"/>
  <c r="BX23" i="2"/>
  <c r="BR23" i="2"/>
  <c r="J28" i="2"/>
  <c r="BY23" i="2"/>
  <c r="BW23" i="2"/>
  <c r="BU23" i="2"/>
  <c r="BS23" i="2"/>
  <c r="BQ23" i="2"/>
  <c r="J27" i="2"/>
  <c r="AS27" i="2" l="1"/>
  <c r="AT33" i="2"/>
  <c r="AU33" i="2"/>
  <c r="AS33" i="2"/>
  <c r="Z35" i="2"/>
  <c r="L38" i="2" s="1"/>
  <c r="AG10" i="2"/>
  <c r="AW27" i="2" s="1"/>
  <c r="AY27" i="2" s="1"/>
  <c r="AA26" i="2"/>
  <c r="I17" i="2"/>
  <c r="BL21" i="2"/>
  <c r="I16" i="2"/>
  <c r="BM21" i="2"/>
  <c r="BE14" i="2"/>
  <c r="T31" i="2" s="1"/>
  <c r="AG33" i="2"/>
  <c r="J40" i="2" s="1"/>
  <c r="T40" i="2" s="1"/>
  <c r="AU10" i="2"/>
  <c r="I18" i="2"/>
  <c r="AU35" i="2" l="1"/>
  <c r="AU36" i="2"/>
  <c r="AT36" i="2"/>
  <c r="AT35" i="2"/>
  <c r="T16" i="2"/>
  <c r="T15" i="2"/>
  <c r="X38" i="2"/>
  <c r="AS34" i="2" l="1"/>
  <c r="AS36" i="2" s="1"/>
  <c r="AY10" i="2" s="1"/>
  <c r="B4" i="35"/>
  <c r="G6" i="35" s="1"/>
  <c r="J29" i="2"/>
  <c r="AK7" i="2"/>
  <c r="AL7" i="2" s="1"/>
  <c r="Y24" i="2"/>
  <c r="BQ16" i="2"/>
  <c r="AQ10" i="2"/>
  <c r="Z14" i="2"/>
  <c r="T18" i="2" s="1"/>
  <c r="T17" i="2"/>
  <c r="J41" i="2"/>
  <c r="Z38" i="2" s="1"/>
  <c r="L41" i="2" s="1"/>
  <c r="C25" i="45" l="1"/>
  <c r="C25" i="41"/>
  <c r="C25" i="44"/>
  <c r="C25" i="46"/>
  <c r="C25" i="43"/>
  <c r="C25" i="42"/>
  <c r="AS35" i="2"/>
  <c r="AW10" i="2" s="1"/>
  <c r="B17" i="35"/>
  <c r="I13" i="2"/>
  <c r="J30" i="2" s="1"/>
  <c r="J33" i="2" s="1"/>
  <c r="AG7" i="2" s="1"/>
  <c r="T19" i="2"/>
  <c r="AQ25" i="2"/>
  <c r="AS25" i="2" s="1"/>
  <c r="AQ23" i="2" s="1"/>
  <c r="T30" i="2" s="1"/>
  <c r="X34" i="2"/>
  <c r="G12" i="35" l="1"/>
  <c r="J43" i="2"/>
  <c r="BQ14" i="2"/>
  <c r="BV24" i="2" s="1"/>
  <c r="Y16" i="2"/>
  <c r="B5" i="35" s="1"/>
  <c r="I12" i="35" s="1"/>
  <c r="J42" i="2"/>
  <c r="T38" i="2"/>
  <c r="T39" i="2" s="1"/>
  <c r="X23" i="2"/>
  <c r="J23" i="2" s="1"/>
  <c r="AW4" i="2"/>
  <c r="AW25" i="2"/>
  <c r="AY25" i="2" s="1"/>
  <c r="AW23" i="2" s="1"/>
  <c r="AY4" i="2" s="1"/>
  <c r="T29" i="2" s="1"/>
  <c r="X36" i="2"/>
  <c r="J37" i="2"/>
  <c r="Z34" i="2" s="1"/>
  <c r="L37" i="2" s="1"/>
  <c r="T36" i="2" l="1"/>
  <c r="T41" i="2" s="1"/>
  <c r="T42" i="2" s="1"/>
  <c r="G7" i="42"/>
  <c r="C7" i="46"/>
  <c r="I7" i="43"/>
  <c r="C7" i="41"/>
  <c r="G7" i="45"/>
  <c r="E7" i="45" s="1"/>
  <c r="E7" i="43"/>
  <c r="C7" i="43" s="1"/>
  <c r="G7" i="44"/>
  <c r="E7" i="44" s="1"/>
  <c r="C7" i="44" s="1"/>
  <c r="C7" i="45" s="1"/>
  <c r="C7" i="42"/>
  <c r="G13" i="35"/>
  <c r="G14" i="35" s="1"/>
  <c r="BQ24" i="2"/>
  <c r="BU24" i="2"/>
  <c r="BW24" i="2"/>
  <c r="BT24" i="2"/>
  <c r="BR24" i="2"/>
  <c r="BX24" i="2"/>
  <c r="BS24" i="2"/>
  <c r="BY24" i="2"/>
  <c r="Z28" i="2"/>
  <c r="T32" i="2" s="1"/>
  <c r="T33" i="2" s="1"/>
  <c r="J24" i="2" s="1"/>
  <c r="T20" i="2"/>
  <c r="J39" i="2"/>
  <c r="Z36" i="2" s="1"/>
  <c r="L39" i="2" s="1"/>
  <c r="B16" i="35" l="1"/>
  <c r="E17" i="35" s="1"/>
  <c r="F17" i="35" l="1"/>
  <c r="G17" i="35" s="1"/>
  <c r="H17" i="35" s="1"/>
  <c r="I17" i="35" s="1"/>
  <c r="I18" i="35" s="1"/>
  <c r="J18" i="35" s="1"/>
  <c r="K18" i="35" s="1"/>
  <c r="B14" i="35"/>
  <c r="B15" i="35" s="1"/>
  <c r="B18" i="35" l="1"/>
  <c r="B6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16" authorId="0" shapeId="0" xr:uid="{00000000-0006-0000-0300-000001000000}">
      <text>
        <r>
          <rPr>
            <sz val="9"/>
            <color indexed="81"/>
            <rFont val="Tahoma"/>
            <family val="2"/>
          </rPr>
          <t>INGRESAR EL AREA A SER REGADA Ha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F16" authorId="0" shapeId="0" xr:uid="{00000000-0006-0000-0300-000002000000}">
      <text>
        <r>
          <rPr>
            <sz val="9"/>
            <color indexed="81"/>
            <rFont val="Tahoma"/>
            <family val="2"/>
          </rPr>
          <t xml:space="preserve">INFORMAR A ALTURA ENTRE EL NÍVEL MINIMO DE ÁGUA Y EL  NIVEL DE LA MOTOBOMBA ( NO USAR MAIS QUE 6 MT DE ALTURA) - </t>
        </r>
      </text>
    </comment>
    <comment ref="B17" authorId="0" shapeId="0" xr:uid="{00000000-0006-0000-0300-000003000000}">
      <text>
        <r>
          <rPr>
            <sz val="9"/>
            <color indexed="81"/>
            <rFont val="Tahoma"/>
            <family val="2"/>
          </rPr>
          <t xml:space="preserve">SELECIONAR MODELO CARRETE DE 80 Ó 120m METROS.
</t>
        </r>
      </text>
    </comment>
    <comment ref="F17" authorId="0" shapeId="0" xr:uid="{00000000-0006-0000-0300-000004000000}">
      <text>
        <r>
          <rPr>
            <sz val="9"/>
            <color indexed="81"/>
            <rFont val="Tahoma"/>
            <family val="2"/>
          </rPr>
          <t>CONSIDERAR EL LARGO DE LA TUBERIA QUE SE ENCIENTRA ENTRE LA BOMBA Y EL CARRETE.</t>
        </r>
      </text>
    </comment>
    <comment ref="B18" authorId="0" shapeId="0" xr:uid="{00000000-0006-0000-0300-000005000000}">
      <text>
        <r>
          <rPr>
            <sz val="9"/>
            <color indexed="81"/>
            <rFont val="Tahoma"/>
            <family val="2"/>
          </rPr>
          <t>INGRESAR LA LAMINA EFECTIVA A SER APLICADA</t>
        </r>
      </text>
    </comment>
    <comment ref="F18" authorId="0" shapeId="0" xr:uid="{00000000-0006-0000-0300-000006000000}">
      <text>
        <r>
          <rPr>
            <sz val="9"/>
            <color indexed="81"/>
            <rFont val="Tahoma"/>
            <family val="2"/>
          </rPr>
          <t>CONSIDERAR EL DESNÍVEL ENTRE LA BOMBA Y EL PUNTO MAS ALTO DEL AREA DE RIEGO, PARA CÁLCULO DE PERDA DE CARGA.</t>
        </r>
      </text>
    </comment>
  </commentList>
</comments>
</file>

<file path=xl/sharedStrings.xml><?xml version="1.0" encoding="utf-8"?>
<sst xmlns="http://schemas.openxmlformats.org/spreadsheetml/2006/main" count="957" uniqueCount="501">
  <si>
    <t xml:space="preserve"> </t>
  </si>
  <si>
    <t>(m)</t>
  </si>
  <si>
    <t>(mca)</t>
  </si>
  <si>
    <t>(m3/h)</t>
  </si>
  <si>
    <t>J:</t>
  </si>
  <si>
    <t>K:</t>
  </si>
  <si>
    <t>Q:</t>
  </si>
  <si>
    <t>C:</t>
  </si>
  <si>
    <t>D:</t>
  </si>
  <si>
    <t>Cálculo da Vazão Para Determinar o Nº Necessário de Irrigat</t>
  </si>
  <si>
    <t>&lt;-Área a Ser Irrigada (há)</t>
  </si>
  <si>
    <t>&lt;-Necessidade Diária de Água (mm)</t>
  </si>
  <si>
    <t>&lt;-Horas de Funcionamento IRRIGAT</t>
  </si>
  <si>
    <t>&lt;-Nº Necessário de Irrigat</t>
  </si>
  <si>
    <t>INDICADORES</t>
  </si>
  <si>
    <t>dias</t>
  </si>
  <si>
    <t>m</t>
  </si>
  <si>
    <t>IE</t>
  </si>
  <si>
    <t>VENDEDOR</t>
  </si>
  <si>
    <t>Aspersor</t>
  </si>
  <si>
    <t>Alcance aspersor</t>
  </si>
  <si>
    <t>hec</t>
  </si>
  <si>
    <t>un</t>
  </si>
  <si>
    <t>hs</t>
  </si>
  <si>
    <t>mm</t>
  </si>
  <si>
    <t>kg</t>
  </si>
  <si>
    <t>m3/h</t>
  </si>
  <si>
    <t>m/h</t>
  </si>
  <si>
    <t>HIDRÁULICA DA ADUTORA</t>
  </si>
  <si>
    <t>LINHA ADUTORA</t>
  </si>
  <si>
    <t>PN</t>
  </si>
  <si>
    <t>DIÂMETRO</t>
  </si>
  <si>
    <t>Comp. (m)</t>
  </si>
  <si>
    <t>Veloc. (m/s)</t>
  </si>
  <si>
    <t>P.Carga (m)</t>
  </si>
  <si>
    <t>(POL)</t>
  </si>
  <si>
    <t>(MM)</t>
  </si>
  <si>
    <t>TUBO IRRIGA PVC PN</t>
  </si>
  <si>
    <t>HIDRÁULICA DO CARRETEL</t>
  </si>
  <si>
    <t>Diâmetro (mm)</t>
  </si>
  <si>
    <t>Vazão (m3/h)</t>
  </si>
  <si>
    <t>Comprim. (m)</t>
  </si>
  <si>
    <t>P. Carga (m)</t>
  </si>
  <si>
    <t>Hydra</t>
  </si>
  <si>
    <t>Vazão</t>
  </si>
  <si>
    <t>Alcance</t>
  </si>
  <si>
    <t>Pressão</t>
  </si>
  <si>
    <t>Velocidade de Recolhimento (m/hora)</t>
  </si>
  <si>
    <t>Chuva (mm)</t>
  </si>
  <si>
    <t>Duração (Horas)</t>
  </si>
  <si>
    <t>Metragem da Mangueira</t>
  </si>
  <si>
    <t>m³/h</t>
  </si>
  <si>
    <t>Faixa Irrigada</t>
  </si>
  <si>
    <t>m²</t>
  </si>
  <si>
    <t>lts/h</t>
  </si>
  <si>
    <t>Tempo em Cada Faixa (horas)</t>
  </si>
  <si>
    <t>Velocidade de Recolhimento (m/h)</t>
  </si>
  <si>
    <t>Perda de Carga Conexões</t>
  </si>
  <si>
    <t>Tamanho de Tubo Necessário</t>
  </si>
  <si>
    <t>Cálculo da Perda de Carga Carretel</t>
  </si>
  <si>
    <t>Constante</t>
  </si>
  <si>
    <t>C: 2.00m x L: 1.20m a 2.65m x A: até 1.80m</t>
  </si>
  <si>
    <t xml:space="preserve">C: 2.35m x L: 1.10m x A: 1.35m </t>
  </si>
  <si>
    <t>Vazão cada Carretel</t>
  </si>
  <si>
    <t>Diâmetro Mangueira</t>
  </si>
  <si>
    <t>Cálculo da Perda de Carga Tubulação</t>
  </si>
  <si>
    <t>Vazão em m³/s cada carretel</t>
  </si>
  <si>
    <t>Diâmetro mangueira  (mm/1000)</t>
  </si>
  <si>
    <t>Vazão em m³/s total</t>
  </si>
  <si>
    <t>Diâmetro tubulação (mm/1000)</t>
  </si>
  <si>
    <t>Vazão Total</t>
  </si>
  <si>
    <t>Diâmetro Tubulação</t>
  </si>
  <si>
    <t>mca</t>
  </si>
  <si>
    <t>CEP</t>
  </si>
  <si>
    <t>Arredondamento p/ distância entre hidrantes</t>
  </si>
  <si>
    <t>Área a ser irrigada (ha)</t>
  </si>
  <si>
    <t>CPF/CNPJ</t>
  </si>
  <si>
    <t>Diâmetro Mínimo Recomendado:</t>
  </si>
  <si>
    <t>min</t>
  </si>
  <si>
    <t>Horas Totais</t>
  </si>
  <si>
    <t>Minutos</t>
  </si>
  <si>
    <t>Milho</t>
  </si>
  <si>
    <t>Jolly</t>
  </si>
  <si>
    <t>Carretel</t>
  </si>
  <si>
    <t>Peso c/ água</t>
  </si>
  <si>
    <t>Peso s/ água</t>
  </si>
  <si>
    <t>Dimensões Carretel</t>
  </si>
  <si>
    <t>Dimensões Carrinho Aspersor</t>
  </si>
  <si>
    <t xml:space="preserve">C: 2.20m x L: 1.00m x A: 1.10m </t>
  </si>
  <si>
    <t>C: 1.55m x L: 1.13m a 1.95m x A: 0.8m</t>
  </si>
  <si>
    <t>cm/min</t>
  </si>
  <si>
    <t>Email</t>
  </si>
  <si>
    <t>Pressão Nominal</t>
  </si>
  <si>
    <t>ECO</t>
  </si>
  <si>
    <t>80Hydra1650</t>
  </si>
  <si>
    <t>80Hydra1450</t>
  </si>
  <si>
    <t>80Hydra1250</t>
  </si>
  <si>
    <t>80Hydra1050</t>
  </si>
  <si>
    <t>120Hydra1640</t>
  </si>
  <si>
    <t>120Hydra1440</t>
  </si>
  <si>
    <t>120Hydra1650</t>
  </si>
  <si>
    <t>120Hydra1450</t>
  </si>
  <si>
    <t>120Hydra1250</t>
  </si>
  <si>
    <t>120Hydra1050</t>
  </si>
  <si>
    <t>ECOHydra1650</t>
  </si>
  <si>
    <t>ECOHydra1450</t>
  </si>
  <si>
    <t>ECOHydra1250</t>
  </si>
  <si>
    <t>ECOHydra1050</t>
  </si>
  <si>
    <t>80Hydra1640</t>
  </si>
  <si>
    <t>80Hydra1440</t>
  </si>
  <si>
    <t>80Hydra1240</t>
  </si>
  <si>
    <t>80Hydra1040</t>
  </si>
  <si>
    <t>120Hydra1240</t>
  </si>
  <si>
    <t>120Hydra1040</t>
  </si>
  <si>
    <t>ECOHydra1640</t>
  </si>
  <si>
    <t>ECOHydra1440</t>
  </si>
  <si>
    <t>ECOHydra1240</t>
  </si>
  <si>
    <t>ECOHydra1040</t>
  </si>
  <si>
    <t>80Hydra1630</t>
  </si>
  <si>
    <t>80Hydra1430</t>
  </si>
  <si>
    <t>80Hydra1230</t>
  </si>
  <si>
    <t>80Hydra1030</t>
  </si>
  <si>
    <t>120Hydra1630</t>
  </si>
  <si>
    <t>120Hydra1430</t>
  </si>
  <si>
    <t>120Hydra1230</t>
  </si>
  <si>
    <t>120Hydra1030</t>
  </si>
  <si>
    <t>ECOHydra1630</t>
  </si>
  <si>
    <t>ECOHydra1430</t>
  </si>
  <si>
    <t>ECOHydra1230</t>
  </si>
  <si>
    <t>ECOHydra1030</t>
  </si>
  <si>
    <t>80Hydra1620</t>
  </si>
  <si>
    <t>80Hydra1420</t>
  </si>
  <si>
    <t>80Hydra1220</t>
  </si>
  <si>
    <t>80Hydra1020</t>
  </si>
  <si>
    <t>120Hydra1620</t>
  </si>
  <si>
    <t>120Hydra1420</t>
  </si>
  <si>
    <t>120Hydra1220</t>
  </si>
  <si>
    <t>120Hydra1020</t>
  </si>
  <si>
    <t>ECOHydra1620</t>
  </si>
  <si>
    <t>ECOHydra1420</t>
  </si>
  <si>
    <t>ECOHydra1220</t>
  </si>
  <si>
    <t>ECOHydra1020</t>
  </si>
  <si>
    <t>80Jolly1650</t>
  </si>
  <si>
    <t>80Jolly1450</t>
  </si>
  <si>
    <t>80Jolly1250</t>
  </si>
  <si>
    <t>80Jolly1050</t>
  </si>
  <si>
    <t>120Jolly1650</t>
  </si>
  <si>
    <t>120Jolly1450</t>
  </si>
  <si>
    <t>120Jolly1250</t>
  </si>
  <si>
    <t>120Jolly1050</t>
  </si>
  <si>
    <t>ECOJolly1650</t>
  </si>
  <si>
    <t>ECOJolly1450</t>
  </si>
  <si>
    <t>ECOJolly1250</t>
  </si>
  <si>
    <t>ECOJolly1050</t>
  </si>
  <si>
    <t>80Jolly1640</t>
  </si>
  <si>
    <t>80Jolly1440</t>
  </si>
  <si>
    <t>80Jolly1240</t>
  </si>
  <si>
    <t>80Jolly1040</t>
  </si>
  <si>
    <t>120Jolly1640</t>
  </si>
  <si>
    <t>120Jolly1440</t>
  </si>
  <si>
    <t>120Jolly1240</t>
  </si>
  <si>
    <t>120Jolly1040</t>
  </si>
  <si>
    <t>ECOJolly1640</t>
  </si>
  <si>
    <t>ECOJolly1440</t>
  </si>
  <si>
    <t>ECOJolly1240</t>
  </si>
  <si>
    <t>ECOJolly1040</t>
  </si>
  <si>
    <t>80Jolly1630</t>
  </si>
  <si>
    <t>80Jolly1430</t>
  </si>
  <si>
    <t>80Jolly1230</t>
  </si>
  <si>
    <t>80Jolly1030</t>
  </si>
  <si>
    <t>120Jolly1630</t>
  </si>
  <si>
    <t>120Jolly1430</t>
  </si>
  <si>
    <t>120Jolly1230</t>
  </si>
  <si>
    <t>120Jolly1030</t>
  </si>
  <si>
    <t>ECOJolly1630</t>
  </si>
  <si>
    <t>ECOJolly1430</t>
  </si>
  <si>
    <t>ECOJolly1230</t>
  </si>
  <si>
    <t>ECOJolly1030</t>
  </si>
  <si>
    <t>80Jolly1620</t>
  </si>
  <si>
    <t>80Jolly1420</t>
  </si>
  <si>
    <t>80Jolly1220</t>
  </si>
  <si>
    <t>80Jolly1020</t>
  </si>
  <si>
    <t>120Jolly1620</t>
  </si>
  <si>
    <t>120Jolly1420</t>
  </si>
  <si>
    <t>120Jolly1220</t>
  </si>
  <si>
    <t>120Jolly1020</t>
  </si>
  <si>
    <t>ECOJolly1620</t>
  </si>
  <si>
    <t>ECOJolly1420</t>
  </si>
  <si>
    <t>ECOJolly1220</t>
  </si>
  <si>
    <t>ECOJolly1020</t>
  </si>
  <si>
    <t>Comprimento Mangueira</t>
  </si>
  <si>
    <t>TROCAR ASPERSOR</t>
  </si>
  <si>
    <t>Velocidade Máxima (m/h)</t>
  </si>
  <si>
    <t>Velocidade Mínima (m/h)</t>
  </si>
  <si>
    <t>80Senior1650</t>
  </si>
  <si>
    <t>80Senior2050</t>
  </si>
  <si>
    <t>80Senior1450</t>
  </si>
  <si>
    <t>80Senior1250</t>
  </si>
  <si>
    <t>80Senior1050</t>
  </si>
  <si>
    <t>80Senior1850</t>
  </si>
  <si>
    <t>80Senior2040</t>
  </si>
  <si>
    <t>80Senior1840</t>
  </si>
  <si>
    <t>120Senior2050</t>
  </si>
  <si>
    <t>120Senior1850</t>
  </si>
  <si>
    <t>120Senior1650</t>
  </si>
  <si>
    <t>120Senior1450</t>
  </si>
  <si>
    <t>120Senior1250</t>
  </si>
  <si>
    <t>120Senior1050</t>
  </si>
  <si>
    <t>ECOSenior2050</t>
  </si>
  <si>
    <t>ECOSenior1850</t>
  </si>
  <si>
    <t>ECOSenior1650</t>
  </si>
  <si>
    <t>ECOSenior1450</t>
  </si>
  <si>
    <t>ECOSenior1250</t>
  </si>
  <si>
    <t>80Senior1640</t>
  </si>
  <si>
    <t>80Senior1440</t>
  </si>
  <si>
    <t>80Senior1240</t>
  </si>
  <si>
    <t>80Senior1040</t>
  </si>
  <si>
    <t>ECOSenior1050</t>
  </si>
  <si>
    <t>120Senior2040</t>
  </si>
  <si>
    <t>120Senior1840</t>
  </si>
  <si>
    <t>120Senior1640</t>
  </si>
  <si>
    <t>120Senior1440</t>
  </si>
  <si>
    <t>120Senior1240</t>
  </si>
  <si>
    <t>120Senior1040</t>
  </si>
  <si>
    <t>ECOSenior2040</t>
  </si>
  <si>
    <t>ECOSenior1840</t>
  </si>
  <si>
    <t>ECOSenior1640</t>
  </si>
  <si>
    <t>ECOSenior1440</t>
  </si>
  <si>
    <t>ECOSenior1240</t>
  </si>
  <si>
    <t>ECOSenior1040</t>
  </si>
  <si>
    <t>80Senior2030</t>
  </si>
  <si>
    <t>80Senior1830</t>
  </si>
  <si>
    <t>80Senior1630</t>
  </si>
  <si>
    <t>80Senior1430</t>
  </si>
  <si>
    <t>80Senior1230</t>
  </si>
  <si>
    <t>80Senior1030</t>
  </si>
  <si>
    <t>120Senior2030</t>
  </si>
  <si>
    <t>120Senior1830</t>
  </si>
  <si>
    <t>120Senior1630</t>
  </si>
  <si>
    <t>120Senior1430</t>
  </si>
  <si>
    <t>120Senior1230</t>
  </si>
  <si>
    <t>120Senior1030</t>
  </si>
  <si>
    <t>ECOSenior2030</t>
  </si>
  <si>
    <t>ECOSenior1830</t>
  </si>
  <si>
    <t>ECOSenior1630</t>
  </si>
  <si>
    <t>ECOSenior1430</t>
  </si>
  <si>
    <t>ECOSenior1230</t>
  </si>
  <si>
    <t>ECOSenior1030</t>
  </si>
  <si>
    <t>80Senior2020</t>
  </si>
  <si>
    <t>80Senior1820</t>
  </si>
  <si>
    <t>80Senior1620</t>
  </si>
  <si>
    <t>80Senior1420</t>
  </si>
  <si>
    <t>80Senior1220</t>
  </si>
  <si>
    <t>80Senior1020</t>
  </si>
  <si>
    <t>120Senior2020</t>
  </si>
  <si>
    <t>120Senior1820</t>
  </si>
  <si>
    <t>120Senior1620</t>
  </si>
  <si>
    <t>120Senior1420</t>
  </si>
  <si>
    <t>120Senior1220</t>
  </si>
  <si>
    <t>120Senior1020</t>
  </si>
  <si>
    <t>ECOSenior2020</t>
  </si>
  <si>
    <t>ECOSenior1820</t>
  </si>
  <si>
    <t>ECOSenior1620</t>
  </si>
  <si>
    <t>ECOSenior1420</t>
  </si>
  <si>
    <t>ECOSenior1220</t>
  </si>
  <si>
    <t>ECOSenior1020</t>
  </si>
  <si>
    <t>80Hydra1850</t>
  </si>
  <si>
    <t>80Hydra2050</t>
  </si>
  <si>
    <t>120Hydra1850</t>
  </si>
  <si>
    <t>120Hydra2050</t>
  </si>
  <si>
    <t>ECOHydra1850</t>
  </si>
  <si>
    <t>ECOHydra2050</t>
  </si>
  <si>
    <t>80Hydra1840</t>
  </si>
  <si>
    <t>80Hydra2040</t>
  </si>
  <si>
    <t>120Hydra1840</t>
  </si>
  <si>
    <t>120Hydra2040</t>
  </si>
  <si>
    <t>ECOHydra2040</t>
  </si>
  <si>
    <t>ECOHydra1840</t>
  </si>
  <si>
    <t>80Hydra1830</t>
  </si>
  <si>
    <t>80Hydra2030</t>
  </si>
  <si>
    <t>120Hydra1830</t>
  </si>
  <si>
    <t>120Hydra2030</t>
  </si>
  <si>
    <t>ECOHydra1830</t>
  </si>
  <si>
    <t>ECOHydra2030</t>
  </si>
  <si>
    <t>80Hydra1820</t>
  </si>
  <si>
    <t>80Hydra2020</t>
  </si>
  <si>
    <t>120Hydra1820</t>
  </si>
  <si>
    <t>120Hydra2020</t>
  </si>
  <si>
    <t>ECOHydra1820</t>
  </si>
  <si>
    <t>ECOHydra2020</t>
  </si>
  <si>
    <t>80Jolly1850</t>
  </si>
  <si>
    <t>80Jolly2050</t>
  </si>
  <si>
    <t>120Jolly1850</t>
  </si>
  <si>
    <t>120Jolly2050</t>
  </si>
  <si>
    <t>ECOJolly1850</t>
  </si>
  <si>
    <t>ECOJolly2050</t>
  </si>
  <si>
    <t>80Jolly1840</t>
  </si>
  <si>
    <t>80Jolly2040</t>
  </si>
  <si>
    <t>120Jolly1840</t>
  </si>
  <si>
    <t>120Jolly2040</t>
  </si>
  <si>
    <t>ECOJolly1840</t>
  </si>
  <si>
    <t>ECOJolly2040</t>
  </si>
  <si>
    <t>80Jolly1830</t>
  </si>
  <si>
    <t>80Jolly2030</t>
  </si>
  <si>
    <t>120Jolly1830</t>
  </si>
  <si>
    <t>120Jolly2030</t>
  </si>
  <si>
    <t>ECOJolly1830</t>
  </si>
  <si>
    <t>ECOJolly2030</t>
  </si>
  <si>
    <t>80Jolly1820</t>
  </si>
  <si>
    <t>80Jolly2020</t>
  </si>
  <si>
    <t>120Jolly1820</t>
  </si>
  <si>
    <t>120Jolly2020</t>
  </si>
  <si>
    <t>ECOJolly1820</t>
  </si>
  <si>
    <t>ECOJolly2020</t>
  </si>
  <si>
    <t>Senior</t>
  </si>
  <si>
    <t>Soja</t>
  </si>
  <si>
    <t>Unidade</t>
  </si>
  <si>
    <t>% sequeiro</t>
  </si>
  <si>
    <t>sobre coluna referência</t>
  </si>
  <si>
    <t>Cultura</t>
  </si>
  <si>
    <t>Unidade de Medida</t>
  </si>
  <si>
    <t>Unidade Divisão</t>
  </si>
  <si>
    <t>Produção Estiagem (KG)</t>
  </si>
  <si>
    <t>Estiagem (Unidade Medida)</t>
  </si>
  <si>
    <t>Produção Convencional (KG)</t>
  </si>
  <si>
    <t>Produção Convencional (Unidade Medida)</t>
  </si>
  <si>
    <t>Produção Irrigação (KG)</t>
  </si>
  <si>
    <t>Produção Irrigação (Unidade Medida)</t>
  </si>
  <si>
    <t>Preço Pago</t>
  </si>
  <si>
    <t xml:space="preserve">Aumento de Produção Convencional x Irrigado </t>
  </si>
  <si>
    <t>Batata</t>
  </si>
  <si>
    <t xml:space="preserve">Sc 50Kg    </t>
  </si>
  <si>
    <t xml:space="preserve">Sc 50Kg/ha    </t>
  </si>
  <si>
    <t>Feijão</t>
  </si>
  <si>
    <t xml:space="preserve">Sc 60Kg    </t>
  </si>
  <si>
    <t xml:space="preserve">Sc 60Kg/ha    </t>
  </si>
  <si>
    <t>Fumo (tabaco)</t>
  </si>
  <si>
    <t xml:space="preserve">Arrobas 15Kg    </t>
  </si>
  <si>
    <t xml:space="preserve">Arrobas 15Kg/ha    </t>
  </si>
  <si>
    <t xml:space="preserve">Sc 60Kg   </t>
  </si>
  <si>
    <t>Milho Safrinha</t>
  </si>
  <si>
    <t>Milho Silagem</t>
  </si>
  <si>
    <t xml:space="preserve">Kg   </t>
  </si>
  <si>
    <t xml:space="preserve">Kg/ha    </t>
  </si>
  <si>
    <t>Pastagens Bov.Leite (Ua/ha)</t>
  </si>
  <si>
    <t xml:space="preserve">Ua/ha    </t>
  </si>
  <si>
    <t xml:space="preserve">Pastagens Bov.Leite (Lt/ha/ano)   </t>
  </si>
  <si>
    <t>Lt</t>
  </si>
  <si>
    <t>Lt/ha/ano</t>
  </si>
  <si>
    <t>Pastagens Bov.Corte Verão (Ua/ha)</t>
  </si>
  <si>
    <t xml:space="preserve">Pastagens Bov.Corte Verão (Kg/ha/ano) </t>
  </si>
  <si>
    <t>Kg</t>
  </si>
  <si>
    <t>Kg/ha/ano</t>
  </si>
  <si>
    <t>Pastagens Bov.Corte Inverno (Ua/ha)</t>
  </si>
  <si>
    <t xml:space="preserve">Pastagens Bov.Corte Inverno (Kg/ha/ano) </t>
  </si>
  <si>
    <t>Outra Cultura</t>
  </si>
  <si>
    <t>Nombre cliente</t>
  </si>
  <si>
    <t>Dirección</t>
  </si>
  <si>
    <t>Ciudad</t>
  </si>
  <si>
    <t>Fono</t>
  </si>
  <si>
    <t>DISEÑADOR</t>
  </si>
  <si>
    <t>DATOS PROYECTO</t>
  </si>
  <si>
    <t>PARÁMETROS DEL SISTEMA DE RIEGO IRRIGAT</t>
  </si>
  <si>
    <t>IDENTIFICACION CLIENTE</t>
  </si>
  <si>
    <t>Fecha</t>
  </si>
  <si>
    <t>Área regadío:</t>
  </si>
  <si>
    <t xml:space="preserve">Carrete IRRIGAT® </t>
  </si>
  <si>
    <t>Altura de succión</t>
  </si>
  <si>
    <t>FICHA TÉCNICA SISTEMA DE RIEGO IRRIGAT</t>
  </si>
  <si>
    <t xml:space="preserve"> Nombre:</t>
  </si>
  <si>
    <t>Diámetro manguera</t>
  </si>
  <si>
    <t>Peso carrete</t>
  </si>
  <si>
    <t>Peso carrete con agua</t>
  </si>
  <si>
    <t>Dimensiones carrete</t>
  </si>
  <si>
    <t>Capacidad máxima por carrete</t>
  </si>
  <si>
    <t>TAMAÑO DE TUBERÍA</t>
  </si>
  <si>
    <t>Presión total:</t>
  </si>
  <si>
    <t>SELECCIÓN</t>
  </si>
  <si>
    <t>DIMENSIONAMIENTO DE LA MOTOBOMBA</t>
  </si>
  <si>
    <t>CÁLCULO DEL CAUDAL REQUERIDO</t>
  </si>
  <si>
    <t>CÁLCULO DE LA PRESIÓN NECESARIA</t>
  </si>
  <si>
    <t>Pérdida de carga del carrete:</t>
  </si>
  <si>
    <t>Pérdidas localizadas:</t>
  </si>
  <si>
    <t>ALTURA MANOMETRICA TOTAL: (m.c.a.)</t>
  </si>
  <si>
    <t>CONDICIONES DE GESTIÓN DEL RIEGO</t>
  </si>
  <si>
    <t>Cambios de posición de la bobina de horas a días</t>
  </si>
  <si>
    <t>Velocidad de recogida indicada</t>
  </si>
  <si>
    <t>Superficie regada por franja</t>
  </si>
  <si>
    <t>Superficie regada por día por bobina</t>
  </si>
  <si>
    <t>Velocidad de recogida indicada (cm/min)</t>
  </si>
  <si>
    <t>superficie total regada</t>
  </si>
  <si>
    <t>Ha</t>
  </si>
  <si>
    <t>MODELO (120m ó 80m)</t>
  </si>
  <si>
    <t>Lamina Bruta (mm/dia):</t>
  </si>
  <si>
    <t>INGRESAR LA ALTURA ENTRE EL NIVEL MÍNIMO DEL AGUA AL NIVEL DE LA MOTOBOMBA (nunca superar los 6 metros)</t>
  </si>
  <si>
    <t>DESDE BOMBA HASTA CARRETE</t>
  </si>
  <si>
    <t>Boquilla a utilizar</t>
  </si>
  <si>
    <t>Caudal del carrete</t>
  </si>
  <si>
    <t>Número de carretes</t>
  </si>
  <si>
    <t>Caudal Total</t>
  </si>
  <si>
    <t>Ancho de la banda</t>
  </si>
  <si>
    <t>Longitud de banda</t>
  </si>
  <si>
    <t>Superficie por banda</t>
  </si>
  <si>
    <t>Precipitacion aplicada a la banda</t>
  </si>
  <si>
    <t>Tiempo de recogida de aspersor</t>
  </si>
  <si>
    <t xml:space="preserve">Horas trabajadas por día </t>
  </si>
  <si>
    <t>Horas jornada de riego</t>
  </si>
  <si>
    <t>Frecuencia de riego</t>
  </si>
  <si>
    <t>Caudal para la aplicación de los mm requeridos</t>
  </si>
  <si>
    <t>Presión catalogo del aspersor:</t>
  </si>
  <si>
    <t>INGRESAR LA DIFERENCIA DE ALTURA ENTRE EL NIVEL DE LA MOTOBOMBA Y EL PUNTO MÁS ALTO DEL ÁREA A RIEGO.</t>
  </si>
  <si>
    <t xml:space="preserve">Longitud de tubería </t>
  </si>
  <si>
    <t>Cálculo da Perda de Carga  Método de Hazen-Willians</t>
  </si>
  <si>
    <t>Número de bandas por dia</t>
  </si>
  <si>
    <t>pn10</t>
  </si>
  <si>
    <t>pn6</t>
  </si>
  <si>
    <t>Superficie total regada por carrete</t>
  </si>
  <si>
    <t>Caudal de cada carrete</t>
  </si>
  <si>
    <t>INFORMACION TÉCNICA DE CARRETES IRRIGAT</t>
  </si>
  <si>
    <t>Longitud de la manguera</t>
  </si>
  <si>
    <t>Horas  trabajadas por día</t>
  </si>
  <si>
    <t>espesor</t>
  </si>
  <si>
    <t>diametro hdpe</t>
  </si>
  <si>
    <t>dinterno</t>
  </si>
  <si>
    <t>Lamina a aplicar = (etp x kc /eficiencia)</t>
  </si>
  <si>
    <t>Desnivel  bomba a área de riego</t>
  </si>
  <si>
    <t>Matriz</t>
  </si>
  <si>
    <t>L max conduccion</t>
  </si>
  <si>
    <t>diam nominal</t>
  </si>
  <si>
    <t>diam conduccion</t>
  </si>
  <si>
    <t>Q total</t>
  </si>
  <si>
    <t>l/s</t>
  </si>
  <si>
    <t>Velocidad</t>
  </si>
  <si>
    <t>m/s</t>
  </si>
  <si>
    <t>Hf conduccion</t>
  </si>
  <si>
    <t>Hf %</t>
  </si>
  <si>
    <t>1,5 max</t>
  </si>
  <si>
    <t>%</t>
  </si>
  <si>
    <t>IRRIGAT 120m</t>
  </si>
  <si>
    <t>IRRIGATIÑO 80m</t>
  </si>
  <si>
    <t>Superficie por postura</t>
  </si>
  <si>
    <t>ha</t>
  </si>
  <si>
    <t>Superficie a  regar</t>
  </si>
  <si>
    <t>Etp mm / mensual</t>
  </si>
  <si>
    <t>mm/mes</t>
  </si>
  <si>
    <t>Caudal del aspersor</t>
  </si>
  <si>
    <t>Etp mm /dia</t>
  </si>
  <si>
    <t>mm/dia</t>
  </si>
  <si>
    <t>eficiencia de aplicación</t>
  </si>
  <si>
    <t>kc cultivo</t>
  </si>
  <si>
    <t>mm/ semanales</t>
  </si>
  <si>
    <t>Tiempo de riego por postura</t>
  </si>
  <si>
    <t>horas</t>
  </si>
  <si>
    <t>Presión del aspersor</t>
  </si>
  <si>
    <t>Pérdida de carga conduccion hasta carrete:</t>
  </si>
  <si>
    <t>Nivel bombeo a punto mas alto:</t>
  </si>
  <si>
    <t>BOQUILLA NO DISPONIBLE</t>
  </si>
  <si>
    <t>CAMBIAR BOQUILLA</t>
  </si>
  <si>
    <t>CAMBIAR PRESION</t>
  </si>
  <si>
    <t>KC</t>
  </si>
  <si>
    <t>EF</t>
  </si>
  <si>
    <t>75mm HDPE PN10</t>
  </si>
  <si>
    <t>90mm HDPE PN10</t>
  </si>
  <si>
    <t>75mm HDPE PN6</t>
  </si>
  <si>
    <t>90mm HDPE PN6</t>
  </si>
  <si>
    <t>63mm HDPE PN10</t>
  </si>
  <si>
    <t>&lt;</t>
  </si>
  <si>
    <t>63mm HDPE PN6</t>
  </si>
  <si>
    <t>3 ALUMINIO RAESA PN10</t>
  </si>
  <si>
    <t>4 ALUMINIO RAESA PN10</t>
  </si>
  <si>
    <t>5 ALUMINIO RAESA PN10</t>
  </si>
  <si>
    <t>50mm ALUMINIO RAESA PN10</t>
  </si>
  <si>
    <t>Diámetro y presion conduccion hasta carrete</t>
  </si>
  <si>
    <t>ETP/dia</t>
  </si>
  <si>
    <t>kc</t>
  </si>
  <si>
    <t>Alfalfa</t>
  </si>
  <si>
    <t>Maiz</t>
  </si>
  <si>
    <t>Pradera</t>
  </si>
  <si>
    <t>Papas</t>
  </si>
  <si>
    <t>Cultivo</t>
  </si>
  <si>
    <t>unidad</t>
  </si>
  <si>
    <t>Posturas maximas en la semana</t>
  </si>
  <si>
    <t xml:space="preserve">Lamina a aplicar </t>
  </si>
  <si>
    <t>Cantidad de carretes</t>
  </si>
  <si>
    <t>Modelo</t>
  </si>
  <si>
    <t>m³/semana</t>
  </si>
  <si>
    <t>m³/dia</t>
  </si>
  <si>
    <t>Caudal a utilizar</t>
  </si>
  <si>
    <t>precipitacio del sistema</t>
  </si>
  <si>
    <t>l</t>
  </si>
  <si>
    <t>j</t>
  </si>
  <si>
    <t>v</t>
  </si>
  <si>
    <t>s</t>
  </si>
  <si>
    <t>d</t>
  </si>
  <si>
    <t>Sector 1</t>
  </si>
  <si>
    <t>Sector 2</t>
  </si>
  <si>
    <t>Sector 3</t>
  </si>
  <si>
    <t>Sector 4</t>
  </si>
  <si>
    <t xml:space="preserve">Lamina a reponer </t>
  </si>
  <si>
    <t>95m</t>
  </si>
  <si>
    <t>"MODIFICAR SOLO LO QUE ESTA EN ROJO"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</si>
</sst>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_(&quot;R$&quot;* #,##0.00_);_(&quot;R$&quot;* \(#,##0.00\);_(&quot;R$&quot;* &quot;-&quot;??_);_(@_)"/>
    <numFmt numFmtId="167" formatCode="_(* #,##0.00_);_(* \(#,##0.00\);_(* &quot;-&quot;??_);_(@_)"/>
    <numFmt numFmtId="168" formatCode="0.0"/>
    <numFmt numFmtId="169" formatCode="0.0000"/>
    <numFmt numFmtId="170" formatCode="0.00000"/>
    <numFmt numFmtId="171" formatCode="0.000"/>
    <numFmt numFmtId="172" formatCode="0.000000000"/>
    <numFmt numFmtId="173" formatCode="_(* #,##0.000_);_(* \(#,##0.000\);_(* &quot;-&quot;??_);_(@_)"/>
    <numFmt numFmtId="174" formatCode="0.000000"/>
    <numFmt numFmtId="175" formatCode="[$-F800]dddd\,\ mmmm\ dd\,\ yyyy"/>
    <numFmt numFmtId="176" formatCode="_(&quot;R$ &quot;* #,##0.00_);_(&quot;R$ &quot;* \(#,##0.00\);_(&quot;R$ &quot;* &quot;-&quot;??_);_(@_)"/>
    <numFmt numFmtId="177" formatCode="000000000\-00"/>
    <numFmt numFmtId="178" formatCode="00000\-000"/>
    <numFmt numFmtId="179" formatCode="_(* #,##0.00_);_(* \(#,##0.00\);_(* \-??_);_(@_)"/>
    <numFmt numFmtId="180" formatCode="0.00000000"/>
    <numFmt numFmtId="181" formatCode="##.##\ &quot;mm&quot;"/>
    <numFmt numFmtId="182" formatCode="#,##0\ &quot;m&quot;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sz val="9"/>
      <color indexed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9"/>
      <color indexed="12"/>
      <name val="Arial"/>
      <family val="2"/>
    </font>
    <font>
      <b/>
      <sz val="9"/>
      <color indexed="10"/>
      <name val="Arial"/>
      <family val="2"/>
    </font>
    <font>
      <b/>
      <sz val="9"/>
      <color indexed="8"/>
      <name val="Arial"/>
      <family val="2"/>
    </font>
    <font>
      <b/>
      <sz val="8"/>
      <name val="Arial"/>
      <family val="2"/>
    </font>
    <font>
      <sz val="10"/>
      <name val="Arial"/>
      <family val="2"/>
      <charset val="1"/>
    </font>
    <font>
      <b/>
      <sz val="14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1"/>
      <color theme="0" tint="-0.14999847407452621"/>
      <name val="Arial"/>
      <family val="2"/>
    </font>
    <font>
      <b/>
      <sz val="11"/>
      <color theme="0"/>
      <name val="Arial"/>
      <family val="2"/>
    </font>
    <font>
      <sz val="10"/>
      <color rgb="FF0070C0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4"/>
      <color rgb="FF365004"/>
      <name val="Arial"/>
      <family val="2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sz val="14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16"/>
      <color rgb="FFFF0000"/>
      <name val="Arial"/>
      <family val="2"/>
    </font>
    <font>
      <sz val="10"/>
      <color theme="3" tint="-0.249977111117893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36"/>
      <color rgb="FFFF0000"/>
      <name val="Arial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0"/>
      <name val="Century Gothic"/>
      <family val="2"/>
    </font>
    <font>
      <sz val="10"/>
      <color theme="2"/>
      <name val="Arial"/>
      <family val="2"/>
    </font>
    <font>
      <sz val="22"/>
      <name val="Arial"/>
      <family val="2"/>
    </font>
    <font>
      <b/>
      <sz val="20"/>
      <color rgb="FFFF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2CFB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8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" fillId="0" borderId="0"/>
    <xf numFmtId="179" fontId="24" fillId="0" borderId="0"/>
    <xf numFmtId="164" fontId="6" fillId="0" borderId="0" applyFont="0" applyFill="0" applyBorder="0" applyAlignment="0" applyProtection="0"/>
    <xf numFmtId="0" fontId="4" fillId="0" borderId="0"/>
    <xf numFmtId="17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0" fontId="6" fillId="0" borderId="0"/>
    <xf numFmtId="166" fontId="6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176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</cellStyleXfs>
  <cellXfs count="464">
    <xf numFmtId="0" fontId="0" fillId="0" borderId="0" xfId="0"/>
    <xf numFmtId="0" fontId="8" fillId="0" borderId="0" xfId="0" applyFont="1"/>
    <xf numFmtId="2" fontId="18" fillId="9" borderId="8" xfId="0" applyNumberFormat="1" applyFont="1" applyFill="1" applyBorder="1" applyAlignment="1">
      <alignment horizontal="center" vertical="center" wrapText="1"/>
    </xf>
    <xf numFmtId="2" fontId="18" fillId="9" borderId="10" xfId="0" applyNumberFormat="1" applyFont="1" applyFill="1" applyBorder="1" applyAlignment="1">
      <alignment horizontal="center" vertical="center" wrapText="1"/>
    </xf>
    <xf numFmtId="2" fontId="28" fillId="9" borderId="10" xfId="0" applyNumberFormat="1" applyFont="1" applyFill="1" applyBorder="1" applyAlignment="1">
      <alignment horizontal="center" vertical="center" wrapText="1"/>
    </xf>
    <xf numFmtId="2" fontId="28" fillId="9" borderId="17" xfId="0" applyNumberFormat="1" applyFont="1" applyFill="1" applyBorder="1" applyAlignment="1">
      <alignment horizontal="center" vertical="center" wrapText="1"/>
    </xf>
    <xf numFmtId="0" fontId="17" fillId="9" borderId="29" xfId="0" applyFont="1" applyFill="1" applyBorder="1" applyAlignment="1">
      <alignment vertical="center" wrapText="1"/>
    </xf>
    <xf numFmtId="12" fontId="18" fillId="9" borderId="8" xfId="0" applyNumberFormat="1" applyFont="1" applyFill="1" applyBorder="1" applyAlignment="1">
      <alignment horizontal="center" vertical="center" wrapText="1"/>
    </xf>
    <xf numFmtId="167" fontId="18" fillId="9" borderId="8" xfId="2" applyFont="1" applyFill="1" applyBorder="1" applyAlignment="1">
      <alignment horizontal="center" vertical="center" wrapText="1"/>
    </xf>
    <xf numFmtId="0" fontId="18" fillId="9" borderId="13" xfId="0" applyFont="1" applyFill="1" applyBorder="1" applyAlignment="1">
      <alignment vertical="center" wrapText="1"/>
    </xf>
    <xf numFmtId="0" fontId="18" fillId="9" borderId="12" xfId="0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167" fontId="6" fillId="0" borderId="0" xfId="2" applyAlignment="1">
      <alignment horizontal="right" vertical="center"/>
    </xf>
    <xf numFmtId="0" fontId="8" fillId="8" borderId="0" xfId="0" applyFont="1" applyFill="1"/>
    <xf numFmtId="0" fontId="6" fillId="0" borderId="0" xfId="0" applyFont="1" applyAlignment="1">
      <alignment horizontal="center" vertical="center"/>
    </xf>
    <xf numFmtId="1" fontId="18" fillId="9" borderId="8" xfId="0" applyNumberFormat="1" applyFont="1" applyFill="1" applyBorder="1" applyAlignment="1">
      <alignment horizontal="center" vertical="center" wrapText="1"/>
    </xf>
    <xf numFmtId="12" fontId="18" fillId="9" borderId="28" xfId="0" applyNumberFormat="1" applyFont="1" applyFill="1" applyBorder="1" applyAlignment="1">
      <alignment horizontal="center" vertical="center" wrapText="1"/>
    </xf>
    <xf numFmtId="167" fontId="18" fillId="9" borderId="17" xfId="2" applyFont="1" applyFill="1" applyBorder="1" applyAlignment="1">
      <alignment horizontal="center" vertical="center" wrapText="1"/>
    </xf>
    <xf numFmtId="167" fontId="18" fillId="9" borderId="18" xfId="2" applyFont="1" applyFill="1" applyBorder="1" applyAlignment="1">
      <alignment horizontal="center" vertical="center" wrapText="1"/>
    </xf>
    <xf numFmtId="167" fontId="18" fillId="9" borderId="21" xfId="2" applyFont="1" applyFill="1" applyBorder="1" applyAlignment="1">
      <alignment horizontal="center" vertical="center" wrapText="1"/>
    </xf>
    <xf numFmtId="167" fontId="18" fillId="9" borderId="28" xfId="2" applyFont="1" applyFill="1" applyBorder="1" applyAlignment="1">
      <alignment horizontal="center" vertical="center" wrapText="1"/>
    </xf>
    <xf numFmtId="1" fontId="18" fillId="9" borderId="28" xfId="2" applyNumberFormat="1" applyFont="1" applyFill="1" applyBorder="1" applyAlignment="1">
      <alignment horizontal="center" vertical="center" wrapText="1"/>
    </xf>
    <xf numFmtId="168" fontId="18" fillId="9" borderId="28" xfId="0" applyNumberFormat="1" applyFont="1" applyFill="1" applyBorder="1" applyAlignment="1">
      <alignment horizontal="center" vertical="center"/>
    </xf>
    <xf numFmtId="2" fontId="18" fillId="9" borderId="38" xfId="0" applyNumberFormat="1" applyFont="1" applyFill="1" applyBorder="1" applyAlignment="1">
      <alignment horizontal="center" vertical="center"/>
    </xf>
    <xf numFmtId="0" fontId="17" fillId="9" borderId="38" xfId="0" applyFont="1" applyFill="1" applyBorder="1" applyAlignment="1">
      <alignment vertical="center" wrapText="1"/>
    </xf>
    <xf numFmtId="2" fontId="18" fillId="9" borderId="38" xfId="0" applyNumberFormat="1" applyFont="1" applyFill="1" applyBorder="1" applyAlignment="1">
      <alignment horizontal="center" vertical="center" wrapText="1"/>
    </xf>
    <xf numFmtId="168" fontId="18" fillId="9" borderId="38" xfId="0" applyNumberFormat="1" applyFont="1" applyFill="1" applyBorder="1" applyAlignment="1">
      <alignment horizontal="center" vertical="center"/>
    </xf>
    <xf numFmtId="1" fontId="18" fillId="14" borderId="38" xfId="0" applyNumberFormat="1" applyFont="1" applyFill="1" applyBorder="1" applyAlignment="1">
      <alignment vertical="center"/>
    </xf>
    <xf numFmtId="0" fontId="18" fillId="14" borderId="38" xfId="0" applyFont="1" applyFill="1" applyBorder="1" applyAlignment="1">
      <alignment vertical="center"/>
    </xf>
    <xf numFmtId="0" fontId="17" fillId="14" borderId="38" xfId="0" applyFont="1" applyFill="1" applyBorder="1" applyAlignment="1">
      <alignment vertical="center"/>
    </xf>
    <xf numFmtId="2" fontId="17" fillId="16" borderId="38" xfId="0" applyNumberFormat="1" applyFont="1" applyFill="1" applyBorder="1" applyAlignment="1">
      <alignment horizontal="center" vertical="center"/>
    </xf>
    <xf numFmtId="0" fontId="17" fillId="16" borderId="38" xfId="0" applyFont="1" applyFill="1" applyBorder="1" applyAlignment="1">
      <alignment horizontal="left" vertical="center"/>
    </xf>
    <xf numFmtId="0" fontId="18" fillId="9" borderId="35" xfId="0" applyFont="1" applyFill="1" applyBorder="1" applyAlignment="1">
      <alignment horizontal="center" vertical="center"/>
    </xf>
    <xf numFmtId="0" fontId="18" fillId="9" borderId="13" xfId="0" applyFont="1" applyFill="1" applyBorder="1" applyAlignment="1">
      <alignment horizontal="center" vertical="center" wrapText="1"/>
    </xf>
    <xf numFmtId="0" fontId="17" fillId="9" borderId="29" xfId="0" applyFont="1" applyFill="1" applyBorder="1" applyAlignment="1">
      <alignment horizontal="center" vertical="center" wrapText="1"/>
    </xf>
    <xf numFmtId="0" fontId="18" fillId="9" borderId="8" xfId="0" applyFont="1" applyFill="1" applyBorder="1" applyAlignment="1">
      <alignment horizontal="center" vertical="center" wrapText="1"/>
    </xf>
    <xf numFmtId="167" fontId="18" fillId="9" borderId="10" xfId="2" applyFont="1" applyFill="1" applyBorder="1" applyAlignment="1">
      <alignment horizontal="center" vertical="center" wrapText="1"/>
    </xf>
    <xf numFmtId="0" fontId="18" fillId="9" borderId="9" xfId="0" applyFont="1" applyFill="1" applyBorder="1" applyAlignment="1">
      <alignment horizontal="center" vertical="center" wrapText="1"/>
    </xf>
    <xf numFmtId="0" fontId="18" fillId="9" borderId="34" xfId="0" applyFont="1" applyFill="1" applyBorder="1" applyAlignment="1">
      <alignment horizontal="center" vertical="center" wrapText="1"/>
    </xf>
    <xf numFmtId="0" fontId="18" fillId="9" borderId="28" xfId="0" applyFont="1" applyFill="1" applyBorder="1" applyAlignment="1">
      <alignment horizontal="center" vertical="center" wrapText="1"/>
    </xf>
    <xf numFmtId="0" fontId="18" fillId="9" borderId="18" xfId="0" applyFont="1" applyFill="1" applyBorder="1" applyAlignment="1">
      <alignment horizontal="center" vertical="center" wrapText="1"/>
    </xf>
    <xf numFmtId="0" fontId="17" fillId="9" borderId="0" xfId="0" applyFont="1" applyFill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7" fillId="9" borderId="16" xfId="0" applyFont="1" applyFill="1" applyBorder="1" applyAlignment="1">
      <alignment horizontal="center" vertical="center" wrapText="1"/>
    </xf>
    <xf numFmtId="1" fontId="18" fillId="9" borderId="38" xfId="0" applyNumberFormat="1" applyFont="1" applyFill="1" applyBorder="1" applyAlignment="1">
      <alignment horizontal="center" vertical="center"/>
    </xf>
    <xf numFmtId="0" fontId="6" fillId="10" borderId="0" xfId="0" applyFont="1" applyFill="1" applyAlignment="1">
      <alignment vertical="center"/>
    </xf>
    <xf numFmtId="0" fontId="17" fillId="9" borderId="8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18" fillId="9" borderId="11" xfId="0" applyFont="1" applyFill="1" applyBorder="1" applyAlignment="1">
      <alignment horizontal="center" vertical="center"/>
    </xf>
    <xf numFmtId="171" fontId="6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18" fillId="9" borderId="11" xfId="0" applyFont="1" applyFill="1" applyBorder="1" applyAlignment="1">
      <alignment vertical="center"/>
    </xf>
    <xf numFmtId="2" fontId="6" fillId="0" borderId="0" xfId="0" applyNumberFormat="1" applyFont="1" applyAlignment="1">
      <alignment vertical="center"/>
    </xf>
    <xf numFmtId="180" fontId="6" fillId="0" borderId="0" xfId="0" applyNumberFormat="1" applyFont="1" applyAlignment="1">
      <alignment horizontal="center" vertical="center"/>
    </xf>
    <xf numFmtId="0" fontId="18" fillId="9" borderId="21" xfId="0" applyFont="1" applyFill="1" applyBorder="1" applyAlignment="1">
      <alignment vertical="center"/>
    </xf>
    <xf numFmtId="170" fontId="10" fillId="0" borderId="0" xfId="0" applyNumberFormat="1" applyFont="1" applyAlignment="1">
      <alignment vertical="center"/>
    </xf>
    <xf numFmtId="167" fontId="6" fillId="0" borderId="0" xfId="2" applyAlignment="1">
      <alignment vertical="center"/>
    </xf>
    <xf numFmtId="169" fontId="10" fillId="0" borderId="0" xfId="2" applyNumberFormat="1" applyFont="1" applyAlignment="1">
      <alignment vertical="center"/>
    </xf>
    <xf numFmtId="0" fontId="27" fillId="0" borderId="38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1" fontId="27" fillId="0" borderId="0" xfId="0" applyNumberFormat="1" applyFont="1" applyAlignment="1">
      <alignment vertical="center"/>
    </xf>
    <xf numFmtId="172" fontId="12" fillId="0" borderId="0" xfId="0" applyNumberFormat="1" applyFont="1" applyAlignment="1">
      <alignment vertical="center"/>
    </xf>
    <xf numFmtId="0" fontId="6" fillId="0" borderId="45" xfId="0" applyFont="1" applyBorder="1" applyAlignment="1">
      <alignment vertical="center"/>
    </xf>
    <xf numFmtId="0" fontId="6" fillId="0" borderId="46" xfId="0" applyFont="1" applyBorder="1" applyAlignment="1">
      <alignment vertical="center"/>
    </xf>
    <xf numFmtId="0" fontId="31" fillId="0" borderId="38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1" fontId="9" fillId="5" borderId="0" xfId="0" applyNumberFormat="1" applyFont="1" applyFill="1" applyAlignment="1">
      <alignment horizontal="center" vertical="center" wrapText="1"/>
    </xf>
    <xf numFmtId="0" fontId="6" fillId="0" borderId="47" xfId="0" applyFont="1" applyBorder="1" applyAlignment="1">
      <alignment vertical="center"/>
    </xf>
    <xf numFmtId="172" fontId="12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31" fillId="0" borderId="4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2" fontId="31" fillId="0" borderId="0" xfId="0" applyNumberFormat="1" applyFont="1" applyAlignment="1">
      <alignment vertical="center"/>
    </xf>
    <xf numFmtId="1" fontId="14" fillId="2" borderId="0" xfId="0" applyNumberFormat="1" applyFont="1" applyFill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172" fontId="20" fillId="0" borderId="0" xfId="0" applyNumberFormat="1" applyFont="1" applyAlignment="1">
      <alignment vertical="center"/>
    </xf>
    <xf numFmtId="0" fontId="30" fillId="0" borderId="47" xfId="0" applyFont="1" applyBorder="1" applyAlignment="1">
      <alignment vertical="center"/>
    </xf>
    <xf numFmtId="0" fontId="30" fillId="0" borderId="1" xfId="0" applyFont="1" applyBorder="1" applyAlignment="1">
      <alignment vertical="center"/>
    </xf>
    <xf numFmtId="0" fontId="9" fillId="0" borderId="46" xfId="0" applyFont="1" applyBorder="1" applyAlignment="1">
      <alignment vertical="center"/>
    </xf>
    <xf numFmtId="0" fontId="31" fillId="0" borderId="46" xfId="0" applyFont="1" applyBorder="1" applyAlignment="1">
      <alignment horizontal="center" vertical="center"/>
    </xf>
    <xf numFmtId="168" fontId="31" fillId="0" borderId="0" xfId="0" applyNumberFormat="1" applyFont="1" applyAlignment="1">
      <alignment vertical="center"/>
    </xf>
    <xf numFmtId="0" fontId="9" fillId="10" borderId="0" xfId="0" applyFont="1" applyFill="1" applyAlignment="1">
      <alignment vertical="center"/>
    </xf>
    <xf numFmtId="0" fontId="19" fillId="0" borderId="2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172" fontId="10" fillId="0" borderId="1" xfId="0" applyNumberFormat="1" applyFont="1" applyBorder="1" applyAlignment="1">
      <alignment vertical="center"/>
    </xf>
    <xf numFmtId="168" fontId="9" fillId="3" borderId="4" xfId="0" applyNumberFormat="1" applyFont="1" applyFill="1" applyBorder="1" applyAlignment="1">
      <alignment vertical="center"/>
    </xf>
    <xf numFmtId="170" fontId="21" fillId="0" borderId="0" xfId="0" applyNumberFormat="1" applyFont="1" applyAlignment="1">
      <alignment vertical="center"/>
    </xf>
    <xf numFmtId="169" fontId="11" fillId="0" borderId="1" xfId="0" applyNumberFormat="1" applyFont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169" fontId="22" fillId="0" borderId="0" xfId="0" applyNumberFormat="1" applyFont="1" applyAlignment="1">
      <alignment vertical="center"/>
    </xf>
    <xf numFmtId="169" fontId="10" fillId="0" borderId="1" xfId="2" applyNumberFormat="1" applyFont="1" applyBorder="1" applyAlignment="1">
      <alignment vertical="center"/>
    </xf>
    <xf numFmtId="0" fontId="6" fillId="0" borderId="48" xfId="0" applyFont="1" applyBorder="1" applyAlignment="1">
      <alignment vertical="center"/>
    </xf>
    <xf numFmtId="169" fontId="10" fillId="0" borderId="49" xfId="2" applyNumberFormat="1" applyFont="1" applyBorder="1" applyAlignment="1">
      <alignment vertical="center"/>
    </xf>
    <xf numFmtId="0" fontId="6" fillId="0" borderId="49" xfId="0" applyFont="1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51" xfId="0" applyFont="1" applyBorder="1" applyAlignment="1">
      <alignment vertical="center"/>
    </xf>
    <xf numFmtId="9" fontId="9" fillId="0" borderId="0" xfId="1" applyFont="1" applyAlignment="1">
      <alignment vertical="center"/>
    </xf>
    <xf numFmtId="2" fontId="9" fillId="0" borderId="0" xfId="0" applyNumberFormat="1" applyFont="1" applyAlignment="1">
      <alignment vertical="center"/>
    </xf>
    <xf numFmtId="169" fontId="21" fillId="0" borderId="0" xfId="2" applyNumberFormat="1" applyFont="1" applyAlignment="1">
      <alignment vertical="center"/>
    </xf>
    <xf numFmtId="0" fontId="9" fillId="0" borderId="45" xfId="0" applyFont="1" applyBorder="1" applyAlignment="1">
      <alignment vertical="center"/>
    </xf>
    <xf numFmtId="0" fontId="31" fillId="0" borderId="50" xfId="0" applyFont="1" applyBorder="1" applyAlignment="1">
      <alignment horizontal="center" vertical="center"/>
    </xf>
    <xf numFmtId="0" fontId="31" fillId="0" borderId="51" xfId="0" applyFont="1" applyBorder="1" applyAlignment="1">
      <alignment horizontal="center" vertical="center"/>
    </xf>
    <xf numFmtId="2" fontId="9" fillId="4" borderId="6" xfId="0" applyNumberFormat="1" applyFont="1" applyFill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73" fontId="6" fillId="0" borderId="0" xfId="0" applyNumberFormat="1" applyFont="1" applyAlignment="1">
      <alignment vertical="center"/>
    </xf>
    <xf numFmtId="174" fontId="6" fillId="0" borderId="0" xfId="0" applyNumberFormat="1" applyFont="1" applyAlignment="1">
      <alignment vertical="center"/>
    </xf>
    <xf numFmtId="0" fontId="18" fillId="10" borderId="0" xfId="0" applyFont="1" applyFill="1" applyAlignment="1">
      <alignment vertical="center"/>
    </xf>
    <xf numFmtId="169" fontId="18" fillId="10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31" fillId="0" borderId="42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0" fontId="31" fillId="10" borderId="44" xfId="0" applyFont="1" applyFill="1" applyBorder="1" applyAlignment="1">
      <alignment horizontal="center" vertical="center"/>
    </xf>
    <xf numFmtId="0" fontId="31" fillId="10" borderId="0" xfId="0" applyFont="1" applyFill="1" applyAlignment="1">
      <alignment horizontal="center" vertical="center"/>
    </xf>
    <xf numFmtId="0" fontId="31" fillId="10" borderId="46" xfId="0" applyFont="1" applyFill="1" applyBorder="1" applyAlignment="1">
      <alignment horizontal="center" vertical="center"/>
    </xf>
    <xf numFmtId="0" fontId="17" fillId="14" borderId="36" xfId="0" applyFont="1" applyFill="1" applyBorder="1" applyAlignment="1">
      <alignment horizontal="right" vertical="center"/>
    </xf>
    <xf numFmtId="0" fontId="17" fillId="14" borderId="38" xfId="0" applyFont="1" applyFill="1" applyBorder="1" applyAlignment="1">
      <alignment horizontal="right" vertical="center"/>
    </xf>
    <xf numFmtId="0" fontId="8" fillId="14" borderId="38" xfId="0" applyFont="1" applyFill="1" applyBorder="1" applyAlignment="1">
      <alignment horizontal="right" vertical="center" wrapText="1"/>
    </xf>
    <xf numFmtId="0" fontId="8" fillId="14" borderId="38" xfId="0" applyFont="1" applyFill="1" applyBorder="1" applyAlignment="1">
      <alignment horizontal="right" vertical="center"/>
    </xf>
    <xf numFmtId="0" fontId="8" fillId="14" borderId="0" xfId="0" applyFont="1" applyFill="1" applyAlignment="1">
      <alignment horizontal="right"/>
    </xf>
    <xf numFmtId="0" fontId="8" fillId="14" borderId="0" xfId="0" applyFont="1" applyFill="1" applyAlignment="1">
      <alignment horizontal="center"/>
    </xf>
    <xf numFmtId="0" fontId="8" fillId="14" borderId="0" xfId="0" applyFont="1" applyFill="1"/>
    <xf numFmtId="9" fontId="23" fillId="14" borderId="0" xfId="1" applyFont="1" applyFill="1"/>
    <xf numFmtId="0" fontId="8" fillId="14" borderId="0" xfId="0" applyFont="1" applyFill="1" applyAlignment="1">
      <alignment vertical="center"/>
    </xf>
    <xf numFmtId="0" fontId="18" fillId="14" borderId="0" xfId="0" applyFont="1" applyFill="1" applyAlignment="1">
      <alignment horizontal="left" vertical="center"/>
    </xf>
    <xf numFmtId="0" fontId="18" fillId="14" borderId="24" xfId="0" applyFont="1" applyFill="1" applyBorder="1" applyAlignment="1">
      <alignment horizontal="left" vertical="center"/>
    </xf>
    <xf numFmtId="0" fontId="8" fillId="14" borderId="0" xfId="0" applyFont="1" applyFill="1" applyAlignment="1">
      <alignment horizontal="left" vertical="center"/>
    </xf>
    <xf numFmtId="0" fontId="8" fillId="14" borderId="0" xfId="0" applyFont="1" applyFill="1" applyAlignment="1">
      <alignment horizontal="right" vertical="center"/>
    </xf>
    <xf numFmtId="2" fontId="28" fillId="14" borderId="0" xfId="0" applyNumberFormat="1" applyFont="1" applyFill="1" applyAlignment="1">
      <alignment horizontal="center" vertical="center" wrapText="1"/>
    </xf>
    <xf numFmtId="0" fontId="8" fillId="14" borderId="0" xfId="0" applyFont="1" applyFill="1" applyAlignment="1">
      <alignment horizontal="center" vertical="center"/>
    </xf>
    <xf numFmtId="0" fontId="18" fillId="14" borderId="38" xfId="0" applyFont="1" applyFill="1" applyBorder="1" applyAlignment="1">
      <alignment vertical="center" wrapText="1"/>
    </xf>
    <xf numFmtId="0" fontId="17" fillId="14" borderId="38" xfId="0" applyFont="1" applyFill="1" applyBorder="1" applyAlignment="1">
      <alignment vertical="center" wrapText="1"/>
    </xf>
    <xf numFmtId="0" fontId="18" fillId="14" borderId="38" xfId="0" applyFont="1" applyFill="1" applyBorder="1" applyAlignment="1">
      <alignment horizontal="left" vertical="center" wrapText="1"/>
    </xf>
    <xf numFmtId="1" fontId="18" fillId="14" borderId="38" xfId="0" applyNumberFormat="1" applyFont="1" applyFill="1" applyBorder="1" applyAlignment="1">
      <alignment horizontal="left" vertical="center"/>
    </xf>
    <xf numFmtId="1" fontId="18" fillId="14" borderId="38" xfId="0" applyNumberFormat="1" applyFont="1" applyFill="1" applyBorder="1" applyAlignment="1">
      <alignment vertical="center" wrapText="1"/>
    </xf>
    <xf numFmtId="0" fontId="17" fillId="14" borderId="36" xfId="0" applyFont="1" applyFill="1" applyBorder="1" applyAlignment="1">
      <alignment vertical="center" wrapText="1"/>
    </xf>
    <xf numFmtId="168" fontId="17" fillId="14" borderId="36" xfId="0" applyNumberFormat="1" applyFont="1" applyFill="1" applyBorder="1" applyAlignment="1">
      <alignment vertical="center"/>
    </xf>
    <xf numFmtId="1" fontId="17" fillId="14" borderId="36" xfId="0" applyNumberFormat="1" applyFont="1" applyFill="1" applyBorder="1" applyAlignment="1">
      <alignment vertical="center"/>
    </xf>
    <xf numFmtId="0" fontId="41" fillId="7" borderId="0" xfId="33" applyFont="1" applyFill="1" applyAlignment="1" applyProtection="1">
      <alignment vertical="center"/>
      <protection hidden="1"/>
    </xf>
    <xf numFmtId="9" fontId="41" fillId="7" borderId="0" xfId="33" applyNumberFormat="1" applyFont="1" applyFill="1" applyProtection="1">
      <protection hidden="1"/>
    </xf>
    <xf numFmtId="9" fontId="41" fillId="7" borderId="0" xfId="33" applyNumberFormat="1" applyFont="1" applyFill="1" applyAlignment="1" applyProtection="1">
      <alignment horizontal="right" vertical="center"/>
      <protection hidden="1"/>
    </xf>
    <xf numFmtId="9" fontId="41" fillId="7" borderId="0" xfId="33" applyNumberFormat="1" applyFont="1" applyFill="1" applyAlignment="1" applyProtection="1">
      <alignment horizontal="center" vertical="center"/>
      <protection hidden="1"/>
    </xf>
    <xf numFmtId="9" fontId="41" fillId="7" borderId="0" xfId="33" applyNumberFormat="1" applyFont="1" applyFill="1" applyAlignment="1" applyProtection="1">
      <alignment vertical="center" wrapText="1"/>
      <protection hidden="1"/>
    </xf>
    <xf numFmtId="0" fontId="41" fillId="7" borderId="0" xfId="33" applyFont="1" applyFill="1" applyProtection="1">
      <protection hidden="1"/>
    </xf>
    <xf numFmtId="2" fontId="41" fillId="7" borderId="0" xfId="33" applyNumberFormat="1" applyFont="1" applyFill="1" applyAlignment="1" applyProtection="1">
      <alignment horizontal="center" vertical="center"/>
      <protection hidden="1"/>
    </xf>
    <xf numFmtId="0" fontId="41" fillId="7" borderId="38" xfId="33" applyFont="1" applyFill="1" applyBorder="1" applyAlignment="1" applyProtection="1">
      <alignment horizontal="center" vertical="center"/>
      <protection hidden="1"/>
    </xf>
    <xf numFmtId="9" fontId="41" fillId="7" borderId="38" xfId="33" applyNumberFormat="1" applyFont="1" applyFill="1" applyBorder="1" applyAlignment="1" applyProtection="1">
      <alignment horizontal="center"/>
      <protection hidden="1"/>
    </xf>
    <xf numFmtId="9" fontId="41" fillId="0" borderId="38" xfId="33" applyNumberFormat="1" applyFont="1" applyBorder="1" applyAlignment="1" applyProtection="1">
      <alignment horizontal="center"/>
      <protection hidden="1"/>
    </xf>
    <xf numFmtId="0" fontId="41" fillId="7" borderId="38" xfId="33" applyFont="1" applyFill="1" applyBorder="1" applyAlignment="1" applyProtection="1">
      <alignment horizontal="center"/>
      <protection hidden="1"/>
    </xf>
    <xf numFmtId="0" fontId="41" fillId="7" borderId="38" xfId="33" applyFont="1" applyFill="1" applyBorder="1" applyProtection="1">
      <protection hidden="1"/>
    </xf>
    <xf numFmtId="0" fontId="41" fillId="0" borderId="38" xfId="33" applyFont="1" applyBorder="1" applyAlignment="1">
      <alignment horizontal="center"/>
    </xf>
    <xf numFmtId="0" fontId="41" fillId="0" borderId="38" xfId="33" applyFont="1" applyBorder="1" applyAlignment="1" applyProtection="1">
      <alignment horizontal="center" vertical="center"/>
      <protection hidden="1"/>
    </xf>
    <xf numFmtId="1" fontId="41" fillId="0" borderId="38" xfId="33" applyNumberFormat="1" applyFont="1" applyBorder="1" applyAlignment="1" applyProtection="1">
      <alignment horizontal="center" vertical="center"/>
      <protection hidden="1"/>
    </xf>
    <xf numFmtId="1" fontId="41" fillId="0" borderId="38" xfId="34" applyNumberFormat="1" applyFont="1" applyBorder="1" applyAlignment="1" applyProtection="1">
      <alignment horizontal="center" vertical="center"/>
      <protection hidden="1"/>
    </xf>
    <xf numFmtId="0" fontId="41" fillId="0" borderId="38" xfId="33" applyFont="1" applyBorder="1" applyAlignment="1" applyProtection="1">
      <alignment horizontal="center"/>
      <protection hidden="1"/>
    </xf>
    <xf numFmtId="1" fontId="41" fillId="0" borderId="38" xfId="33" applyNumberFormat="1" applyFont="1" applyBorder="1" applyAlignment="1" applyProtection="1">
      <alignment horizontal="center"/>
      <protection hidden="1"/>
    </xf>
    <xf numFmtId="164" fontId="41" fillId="7" borderId="38" xfId="35" applyFont="1" applyFill="1" applyBorder="1" applyProtection="1">
      <protection hidden="1"/>
    </xf>
    <xf numFmtId="9" fontId="41" fillId="7" borderId="38" xfId="36" applyFont="1" applyFill="1" applyBorder="1" applyAlignment="1" applyProtection="1">
      <alignment horizontal="left"/>
      <protection hidden="1"/>
    </xf>
    <xf numFmtId="0" fontId="41" fillId="7" borderId="38" xfId="33" applyFont="1" applyFill="1" applyBorder="1" applyAlignment="1" applyProtection="1">
      <alignment horizontal="left" vertical="center"/>
      <protection hidden="1"/>
    </xf>
    <xf numFmtId="168" fontId="41" fillId="0" borderId="38" xfId="33" applyNumberFormat="1" applyFont="1" applyBorder="1" applyAlignment="1" applyProtection="1">
      <alignment horizontal="center" vertical="center"/>
      <protection hidden="1"/>
    </xf>
    <xf numFmtId="0" fontId="41" fillId="0" borderId="38" xfId="33" applyFont="1" applyBorder="1"/>
    <xf numFmtId="0" fontId="41" fillId="7" borderId="38" xfId="33" applyFont="1" applyFill="1" applyBorder="1" applyAlignment="1" applyProtection="1">
      <alignment vertical="center"/>
      <protection hidden="1"/>
    </xf>
    <xf numFmtId="2" fontId="41" fillId="0" borderId="38" xfId="33" applyNumberFormat="1" applyFont="1" applyBorder="1" applyAlignment="1" applyProtection="1">
      <alignment horizontal="center" vertical="center"/>
      <protection hidden="1"/>
    </xf>
    <xf numFmtId="0" fontId="41" fillId="7" borderId="0" xfId="33" applyFont="1" applyFill="1" applyAlignment="1" applyProtection="1">
      <alignment horizontal="center" vertical="center"/>
      <protection hidden="1"/>
    </xf>
    <xf numFmtId="1" fontId="41" fillId="7" borderId="0" xfId="33" applyNumberFormat="1" applyFont="1" applyFill="1" applyAlignment="1" applyProtection="1">
      <alignment horizontal="center"/>
      <protection hidden="1"/>
    </xf>
    <xf numFmtId="0" fontId="18" fillId="14" borderId="64" xfId="0" applyFont="1" applyFill="1" applyBorder="1" applyAlignment="1">
      <alignment vertical="center"/>
    </xf>
    <xf numFmtId="0" fontId="18" fillId="14" borderId="63" xfId="0" applyFont="1" applyFill="1" applyBorder="1" applyAlignment="1">
      <alignment horizontal="left" vertical="center"/>
    </xf>
    <xf numFmtId="0" fontId="18" fillId="14" borderId="63" xfId="0" applyFont="1" applyFill="1" applyBorder="1" applyAlignment="1">
      <alignment vertical="center"/>
    </xf>
    <xf numFmtId="0" fontId="18" fillId="14" borderId="65" xfId="0" applyFont="1" applyFill="1" applyBorder="1" applyAlignment="1">
      <alignment vertical="center"/>
    </xf>
    <xf numFmtId="0" fontId="8" fillId="14" borderId="45" xfId="0" applyFont="1" applyFill="1" applyBorder="1" applyAlignment="1">
      <alignment horizontal="left" vertical="center"/>
    </xf>
    <xf numFmtId="0" fontId="35" fillId="14" borderId="46" xfId="0" applyFont="1" applyFill="1" applyBorder="1" applyAlignment="1">
      <alignment horizontal="center" vertical="center"/>
    </xf>
    <xf numFmtId="0" fontId="17" fillId="14" borderId="64" xfId="0" applyFont="1" applyFill="1" applyBorder="1" applyAlignment="1">
      <alignment vertical="center"/>
    </xf>
    <xf numFmtId="1" fontId="42" fillId="7" borderId="36" xfId="0" applyNumberFormat="1" applyFont="1" applyFill="1" applyBorder="1" applyAlignment="1">
      <alignment vertical="center"/>
    </xf>
    <xf numFmtId="0" fontId="42" fillId="7" borderId="38" xfId="0" applyFont="1" applyFill="1" applyBorder="1" applyAlignment="1">
      <alignment horizontal="center" vertical="center" wrapText="1"/>
    </xf>
    <xf numFmtId="0" fontId="17" fillId="14" borderId="38" xfId="0" applyFont="1" applyFill="1" applyBorder="1" applyAlignment="1">
      <alignment horizontal="left" vertical="center"/>
    </xf>
    <xf numFmtId="0" fontId="17" fillId="14" borderId="63" xfId="0" applyFont="1" applyFill="1" applyBorder="1" applyAlignment="1">
      <alignment horizontal="left" vertical="center"/>
    </xf>
    <xf numFmtId="0" fontId="6" fillId="0" borderId="0" xfId="0" applyFont="1"/>
    <xf numFmtId="1" fontId="17" fillId="14" borderId="38" xfId="0" applyNumberFormat="1" applyFont="1" applyFill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46" fillId="0" borderId="55" xfId="0" applyFont="1" applyBorder="1" applyAlignment="1">
      <alignment horizontal="left"/>
    </xf>
    <xf numFmtId="0" fontId="47" fillId="0" borderId="20" xfId="0" applyFont="1" applyBorder="1" applyAlignment="1">
      <alignment horizontal="left"/>
    </xf>
    <xf numFmtId="0" fontId="48" fillId="0" borderId="0" xfId="0" applyFont="1"/>
    <xf numFmtId="0" fontId="47" fillId="0" borderId="72" xfId="0" applyFont="1" applyBorder="1" applyAlignment="1">
      <alignment horizontal="left"/>
    </xf>
    <xf numFmtId="0" fontId="47" fillId="0" borderId="26" xfId="0" applyFont="1" applyBorder="1" applyAlignment="1">
      <alignment horizontal="left"/>
    </xf>
    <xf numFmtId="0" fontId="47" fillId="0" borderId="38" xfId="0" applyFont="1" applyBorder="1" applyAlignment="1">
      <alignment horizontal="center"/>
    </xf>
    <xf numFmtId="0" fontId="47" fillId="0" borderId="38" xfId="0" applyFont="1" applyBorder="1" applyProtection="1">
      <protection locked="0"/>
    </xf>
    <xf numFmtId="0" fontId="47" fillId="0" borderId="58" xfId="0" applyFont="1" applyBorder="1" applyAlignment="1">
      <alignment horizontal="left"/>
    </xf>
    <xf numFmtId="0" fontId="47" fillId="0" borderId="54" xfId="0" applyFont="1" applyBorder="1" applyAlignment="1">
      <alignment horizontal="left"/>
    </xf>
    <xf numFmtId="0" fontId="47" fillId="0" borderId="38" xfId="0" applyFont="1" applyBorder="1"/>
    <xf numFmtId="2" fontId="47" fillId="0" borderId="38" xfId="0" applyNumberFormat="1" applyFont="1" applyBorder="1" applyProtection="1">
      <protection locked="0"/>
    </xf>
    <xf numFmtId="2" fontId="47" fillId="0" borderId="38" xfId="0" applyNumberFormat="1" applyFont="1" applyBorder="1"/>
    <xf numFmtId="0" fontId="47" fillId="0" borderId="59" xfId="0" applyFont="1" applyBorder="1" applyAlignment="1">
      <alignment horizontal="left"/>
    </xf>
    <xf numFmtId="0" fontId="47" fillId="0" borderId="0" xfId="0" applyFont="1" applyAlignment="1">
      <alignment horizontal="left"/>
    </xf>
    <xf numFmtId="2" fontId="46" fillId="0" borderId="38" xfId="0" applyNumberFormat="1" applyFont="1" applyBorder="1"/>
    <xf numFmtId="0" fontId="47" fillId="0" borderId="37" xfId="0" applyFont="1" applyBorder="1" applyAlignment="1">
      <alignment horizontal="left"/>
    </xf>
    <xf numFmtId="0" fontId="47" fillId="0" borderId="38" xfId="0" applyFont="1" applyBorder="1" applyAlignment="1">
      <alignment horizontal="left"/>
    </xf>
    <xf numFmtId="0" fontId="18" fillId="7" borderId="0" xfId="0" applyFont="1" applyFill="1" applyAlignment="1">
      <alignment vertical="center"/>
    </xf>
    <xf numFmtId="0" fontId="17" fillId="14" borderId="66" xfId="0" applyFont="1" applyFill="1" applyBorder="1" applyAlignment="1">
      <alignment vertical="center"/>
    </xf>
    <xf numFmtId="0" fontId="17" fillId="14" borderId="53" xfId="0" applyFont="1" applyFill="1" applyBorder="1" applyAlignment="1">
      <alignment vertical="center"/>
    </xf>
    <xf numFmtId="0" fontId="17" fillId="14" borderId="54" xfId="0" applyFont="1" applyFill="1" applyBorder="1" applyAlignment="1">
      <alignment vertical="center"/>
    </xf>
    <xf numFmtId="0" fontId="42" fillId="7" borderId="38" xfId="0" quotePrefix="1" applyFont="1" applyFill="1" applyBorder="1" applyAlignment="1">
      <alignment horizontal="center" vertical="center" wrapText="1"/>
    </xf>
    <xf numFmtId="0" fontId="18" fillId="9" borderId="71" xfId="0" applyFont="1" applyFill="1" applyBorder="1" applyAlignment="1">
      <alignment vertical="center"/>
    </xf>
    <xf numFmtId="0" fontId="18" fillId="9" borderId="70" xfId="0" applyFont="1" applyFill="1" applyBorder="1" applyAlignment="1">
      <alignment vertical="center"/>
    </xf>
    <xf numFmtId="2" fontId="17" fillId="7" borderId="38" xfId="0" applyNumberFormat="1" applyFont="1" applyFill="1" applyBorder="1" applyAlignment="1">
      <alignment horizontal="center" vertical="center" wrapText="1"/>
    </xf>
    <xf numFmtId="0" fontId="8" fillId="0" borderId="38" xfId="0" applyFont="1" applyBorder="1" applyAlignment="1">
      <alignment horizontal="center"/>
    </xf>
    <xf numFmtId="0" fontId="8" fillId="8" borderId="38" xfId="0" applyFont="1" applyFill="1" applyBorder="1"/>
    <xf numFmtId="172" fontId="0" fillId="0" borderId="0" xfId="0" applyNumberFormat="1"/>
    <xf numFmtId="168" fontId="23" fillId="14" borderId="0" xfId="1" applyNumberFormat="1" applyFont="1" applyFill="1"/>
    <xf numFmtId="0" fontId="0" fillId="0" borderId="38" xfId="0" applyBorder="1"/>
    <xf numFmtId="0" fontId="6" fillId="0" borderId="38" xfId="0" applyFont="1" applyBorder="1"/>
    <xf numFmtId="2" fontId="0" fillId="0" borderId="38" xfId="0" applyNumberFormat="1" applyBorder="1" applyAlignment="1">
      <alignment horizontal="center"/>
    </xf>
    <xf numFmtId="2" fontId="36" fillId="0" borderId="38" xfId="0" applyNumberFormat="1" applyFont="1" applyBorder="1" applyAlignment="1">
      <alignment horizontal="center" vertical="center"/>
    </xf>
    <xf numFmtId="0" fontId="44" fillId="0" borderId="38" xfId="0" applyFont="1" applyBorder="1" applyAlignment="1">
      <alignment horizontal="center" vertical="center"/>
    </xf>
    <xf numFmtId="168" fontId="0" fillId="7" borderId="38" xfId="0" applyNumberFormat="1" applyFill="1" applyBorder="1" applyAlignment="1">
      <alignment horizontal="center" vertical="center"/>
    </xf>
    <xf numFmtId="9" fontId="0" fillId="0" borderId="38" xfId="1" applyFont="1" applyBorder="1" applyAlignment="1">
      <alignment horizontal="center" vertical="center"/>
    </xf>
    <xf numFmtId="168" fontId="0" fillId="0" borderId="38" xfId="0" applyNumberFormat="1" applyBorder="1" applyAlignment="1">
      <alignment horizontal="center" vertical="center"/>
    </xf>
    <xf numFmtId="0" fontId="0" fillId="0" borderId="38" xfId="0" applyBorder="1" applyAlignment="1">
      <alignment horizontal="center"/>
    </xf>
    <xf numFmtId="168" fontId="0" fillId="0" borderId="38" xfId="0" applyNumberForma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0" fillId="0" borderId="38" xfId="0" applyBorder="1" applyAlignment="1">
      <alignment horizontal="left"/>
    </xf>
    <xf numFmtId="0" fontId="6" fillId="0" borderId="38" xfId="0" applyFont="1" applyBorder="1" applyAlignment="1">
      <alignment horizontal="left"/>
    </xf>
    <xf numFmtId="0" fontId="17" fillId="14" borderId="52" xfId="0" applyFont="1" applyFill="1" applyBorder="1" applyAlignment="1">
      <alignment vertical="center"/>
    </xf>
    <xf numFmtId="0" fontId="49" fillId="0" borderId="0" xfId="0" applyFont="1"/>
    <xf numFmtId="2" fontId="49" fillId="0" borderId="0" xfId="0" applyNumberFormat="1" applyFont="1"/>
    <xf numFmtId="2" fontId="18" fillId="9" borderId="35" xfId="0" applyNumberFormat="1" applyFont="1" applyFill="1" applyBorder="1" applyAlignment="1">
      <alignment horizontal="center" vertical="center"/>
    </xf>
    <xf numFmtId="0" fontId="37" fillId="0" borderId="0" xfId="0" applyFont="1"/>
    <xf numFmtId="2" fontId="37" fillId="0" borderId="0" xfId="0" applyNumberFormat="1" applyFont="1"/>
    <xf numFmtId="0" fontId="0" fillId="0" borderId="0" xfId="0" applyAlignment="1">
      <alignment textRotation="90"/>
    </xf>
    <xf numFmtId="9" fontId="51" fillId="14" borderId="0" xfId="1" applyFont="1" applyFill="1" applyAlignment="1">
      <alignment horizontal="center"/>
    </xf>
    <xf numFmtId="0" fontId="42" fillId="7" borderId="38" xfId="0" applyFont="1" applyFill="1" applyBorder="1" applyAlignment="1">
      <alignment horizontal="center" vertical="center" wrapText="1"/>
    </xf>
    <xf numFmtId="9" fontId="42" fillId="7" borderId="38" xfId="0" applyNumberFormat="1" applyFont="1" applyFill="1" applyBorder="1" applyAlignment="1">
      <alignment horizontal="center" vertical="center" wrapText="1"/>
    </xf>
    <xf numFmtId="0" fontId="8" fillId="8" borderId="38" xfId="0" applyFont="1" applyFill="1" applyBorder="1" applyAlignment="1">
      <alignment horizontal="center"/>
    </xf>
    <xf numFmtId="0" fontId="23" fillId="14" borderId="38" xfId="0" applyFont="1" applyFill="1" applyBorder="1" applyAlignment="1">
      <alignment horizontal="left" vertical="center" wrapText="1"/>
    </xf>
    <xf numFmtId="0" fontId="26" fillId="6" borderId="36" xfId="0" applyFont="1" applyFill="1" applyBorder="1" applyAlignment="1">
      <alignment horizontal="center"/>
    </xf>
    <xf numFmtId="0" fontId="23" fillId="14" borderId="52" xfId="0" applyFont="1" applyFill="1" applyBorder="1" applyAlignment="1">
      <alignment horizontal="center" vertical="center" wrapText="1"/>
    </xf>
    <xf numFmtId="0" fontId="23" fillId="14" borderId="53" xfId="0" applyFont="1" applyFill="1" applyBorder="1" applyAlignment="1">
      <alignment horizontal="center" vertical="center" wrapText="1"/>
    </xf>
    <xf numFmtId="0" fontId="23" fillId="14" borderId="54" xfId="0" applyFont="1" applyFill="1" applyBorder="1" applyAlignment="1">
      <alignment horizontal="center" vertical="center" wrapText="1"/>
    </xf>
    <xf numFmtId="0" fontId="26" fillId="14" borderId="38" xfId="0" applyFont="1" applyFill="1" applyBorder="1" applyAlignment="1">
      <alignment horizontal="center" vertical="center" wrapText="1"/>
    </xf>
    <xf numFmtId="177" fontId="8" fillId="7" borderId="38" xfId="0" applyNumberFormat="1" applyFont="1" applyFill="1" applyBorder="1" applyAlignment="1">
      <alignment horizontal="left" vertical="center"/>
    </xf>
    <xf numFmtId="0" fontId="8" fillId="7" borderId="38" xfId="0" applyFont="1" applyFill="1" applyBorder="1" applyAlignment="1">
      <alignment horizontal="left" vertical="center"/>
    </xf>
    <xf numFmtId="0" fontId="32" fillId="7" borderId="38" xfId="18" applyFill="1" applyBorder="1" applyAlignment="1">
      <alignment horizontal="left" vertical="center"/>
    </xf>
    <xf numFmtId="0" fontId="25" fillId="13" borderId="38" xfId="0" applyFont="1" applyFill="1" applyBorder="1" applyAlignment="1">
      <alignment horizontal="center"/>
    </xf>
    <xf numFmtId="0" fontId="34" fillId="13" borderId="38" xfId="0" applyFont="1" applyFill="1" applyBorder="1" applyAlignment="1">
      <alignment horizontal="center"/>
    </xf>
    <xf numFmtId="178" fontId="8" fillId="7" borderId="38" xfId="0" applyNumberFormat="1" applyFont="1" applyFill="1" applyBorder="1" applyAlignment="1">
      <alignment horizontal="left" vertical="center"/>
    </xf>
    <xf numFmtId="175" fontId="8" fillId="7" borderId="36" xfId="0" applyNumberFormat="1" applyFont="1" applyFill="1" applyBorder="1" applyAlignment="1">
      <alignment horizontal="left" vertical="center"/>
    </xf>
    <xf numFmtId="0" fontId="18" fillId="9" borderId="38" xfId="0" applyFont="1" applyFill="1" applyBorder="1" applyAlignment="1">
      <alignment horizontal="center" vertical="center"/>
    </xf>
    <xf numFmtId="0" fontId="18" fillId="9" borderId="63" xfId="0" applyFont="1" applyFill="1" applyBorder="1" applyAlignment="1">
      <alignment horizontal="center" vertical="center"/>
    </xf>
    <xf numFmtId="0" fontId="18" fillId="14" borderId="45" xfId="0" applyFont="1" applyFill="1" applyBorder="1" applyAlignment="1">
      <alignment horizontal="center" vertical="center" wrapText="1"/>
    </xf>
    <xf numFmtId="0" fontId="18" fillId="14" borderId="0" xfId="0" applyFont="1" applyFill="1" applyAlignment="1">
      <alignment horizontal="center" vertical="center" wrapText="1"/>
    </xf>
    <xf numFmtId="1" fontId="17" fillId="9" borderId="52" xfId="0" applyNumberFormat="1" applyFont="1" applyFill="1" applyBorder="1" applyAlignment="1">
      <alignment horizontal="center" vertical="center" wrapText="1"/>
    </xf>
    <xf numFmtId="1" fontId="17" fillId="9" borderId="54" xfId="0" applyNumberFormat="1" applyFont="1" applyFill="1" applyBorder="1" applyAlignment="1">
      <alignment horizontal="center" vertical="center" wrapText="1"/>
    </xf>
    <xf numFmtId="1" fontId="17" fillId="14" borderId="52" xfId="0" applyNumberFormat="1" applyFont="1" applyFill="1" applyBorder="1" applyAlignment="1">
      <alignment horizontal="center" vertical="center"/>
    </xf>
    <xf numFmtId="1" fontId="17" fillId="14" borderId="54" xfId="0" applyNumberFormat="1" applyFont="1" applyFill="1" applyBorder="1" applyAlignment="1">
      <alignment horizontal="center" vertical="center"/>
    </xf>
    <xf numFmtId="0" fontId="8" fillId="14" borderId="53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/>
    </xf>
    <xf numFmtId="0" fontId="17" fillId="12" borderId="40" xfId="0" applyFont="1" applyFill="1" applyBorder="1" applyAlignment="1">
      <alignment horizontal="center" vertical="center"/>
    </xf>
    <xf numFmtId="0" fontId="17" fillId="12" borderId="41" xfId="0" applyFont="1" applyFill="1" applyBorder="1" applyAlignment="1">
      <alignment horizontal="center" vertical="center"/>
    </xf>
    <xf numFmtId="0" fontId="17" fillId="12" borderId="25" xfId="0" applyFont="1" applyFill="1" applyBorder="1" applyAlignment="1">
      <alignment horizontal="center" vertical="center"/>
    </xf>
    <xf numFmtId="0" fontId="17" fillId="12" borderId="56" xfId="0" applyFont="1" applyFill="1" applyBorder="1" applyAlignment="1">
      <alignment horizontal="center" vertical="center"/>
    </xf>
    <xf numFmtId="0" fontId="17" fillId="12" borderId="26" xfId="0" applyFont="1" applyFill="1" applyBorder="1" applyAlignment="1">
      <alignment horizontal="center" vertical="center"/>
    </xf>
    <xf numFmtId="0" fontId="42" fillId="18" borderId="39" xfId="0" applyFont="1" applyFill="1" applyBorder="1" applyAlignment="1">
      <alignment horizontal="center" vertical="center"/>
    </xf>
    <xf numFmtId="0" fontId="42" fillId="18" borderId="40" xfId="0" applyFont="1" applyFill="1" applyBorder="1" applyAlignment="1">
      <alignment horizontal="center" vertical="center"/>
    </xf>
    <xf numFmtId="0" fontId="42" fillId="18" borderId="25" xfId="0" applyFont="1" applyFill="1" applyBorder="1" applyAlignment="1">
      <alignment horizontal="center" vertical="center"/>
    </xf>
    <xf numFmtId="0" fontId="42" fillId="18" borderId="56" xfId="0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171" fontId="9" fillId="3" borderId="4" xfId="0" applyNumberFormat="1" applyFont="1" applyFill="1" applyBorder="1" applyAlignment="1">
      <alignment horizontal="center" vertical="center"/>
    </xf>
    <xf numFmtId="171" fontId="9" fillId="3" borderId="0" xfId="0" applyNumberFormat="1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7" fillId="12" borderId="47" xfId="0" applyFont="1" applyFill="1" applyBorder="1" applyAlignment="1">
      <alignment horizontal="right" vertical="center"/>
    </xf>
    <xf numFmtId="0" fontId="17" fillId="12" borderId="38" xfId="0" applyFont="1" applyFill="1" applyBorder="1" applyAlignment="1">
      <alignment horizontal="right" vertical="center"/>
    </xf>
    <xf numFmtId="0" fontId="17" fillId="12" borderId="68" xfId="0" applyFont="1" applyFill="1" applyBorder="1" applyAlignment="1">
      <alignment horizontal="right" vertical="center" wrapText="1"/>
    </xf>
    <xf numFmtId="0" fontId="17" fillId="12" borderId="35" xfId="0" applyFont="1" applyFill="1" applyBorder="1" applyAlignment="1">
      <alignment horizontal="right" vertical="center" wrapText="1"/>
    </xf>
    <xf numFmtId="0" fontId="17" fillId="12" borderId="47" xfId="0" applyFont="1" applyFill="1" applyBorder="1" applyAlignment="1">
      <alignment horizontal="right" vertical="center" wrapText="1"/>
    </xf>
    <xf numFmtId="0" fontId="17" fillId="12" borderId="38" xfId="0" applyFont="1" applyFill="1" applyBorder="1" applyAlignment="1">
      <alignment horizontal="right" vertical="center" wrapText="1"/>
    </xf>
    <xf numFmtId="0" fontId="25" fillId="15" borderId="66" xfId="0" applyFont="1" applyFill="1" applyBorder="1" applyAlignment="1">
      <alignment horizontal="center" vertical="center"/>
    </xf>
    <xf numFmtId="0" fontId="25" fillId="15" borderId="53" xfId="0" applyFont="1" applyFill="1" applyBorder="1" applyAlignment="1">
      <alignment horizontal="center" vertical="center"/>
    </xf>
    <xf numFmtId="0" fontId="25" fillId="15" borderId="67" xfId="0" applyFont="1" applyFill="1" applyBorder="1" applyAlignment="1">
      <alignment horizontal="center" vertical="center"/>
    </xf>
    <xf numFmtId="0" fontId="17" fillId="14" borderId="38" xfId="0" applyFont="1" applyFill="1" applyBorder="1" applyAlignment="1">
      <alignment horizontal="center" vertical="center"/>
    </xf>
    <xf numFmtId="0" fontId="17" fillId="16" borderId="38" xfId="0" applyFont="1" applyFill="1" applyBorder="1" applyAlignment="1">
      <alignment horizontal="center" vertical="center"/>
    </xf>
    <xf numFmtId="0" fontId="17" fillId="16" borderId="63" xfId="0" applyFont="1" applyFill="1" applyBorder="1" applyAlignment="1">
      <alignment horizontal="center" vertical="center"/>
    </xf>
    <xf numFmtId="0" fontId="17" fillId="14" borderId="0" xfId="0" applyFont="1" applyFill="1" applyAlignment="1">
      <alignment horizontal="center" vertical="center" wrapText="1"/>
    </xf>
    <xf numFmtId="0" fontId="17" fillId="16" borderId="47" xfId="0" applyFont="1" applyFill="1" applyBorder="1" applyAlignment="1">
      <alignment horizontal="center" vertical="center" wrapText="1"/>
    </xf>
    <xf numFmtId="0" fontId="17" fillId="16" borderId="38" xfId="0" applyFont="1" applyFill="1" applyBorder="1" applyAlignment="1">
      <alignment horizontal="center" vertical="center" wrapText="1"/>
    </xf>
    <xf numFmtId="2" fontId="18" fillId="9" borderId="39" xfId="0" applyNumberFormat="1" applyFont="1" applyFill="1" applyBorder="1" applyAlignment="1">
      <alignment horizontal="center" vertical="center"/>
    </xf>
    <xf numFmtId="2" fontId="18" fillId="9" borderId="41" xfId="0" applyNumberFormat="1" applyFont="1" applyFill="1" applyBorder="1" applyAlignment="1">
      <alignment horizontal="center" vertical="center"/>
    </xf>
    <xf numFmtId="1" fontId="18" fillId="9" borderId="38" xfId="0" applyNumberFormat="1" applyFont="1" applyFill="1" applyBorder="1" applyAlignment="1">
      <alignment horizontal="center" vertical="center"/>
    </xf>
    <xf numFmtId="0" fontId="17" fillId="16" borderId="66" xfId="0" applyFont="1" applyFill="1" applyBorder="1" applyAlignment="1">
      <alignment horizontal="center" vertical="center"/>
    </xf>
    <xf numFmtId="0" fontId="17" fillId="16" borderId="53" xfId="0" applyFont="1" applyFill="1" applyBorder="1" applyAlignment="1">
      <alignment horizontal="center" vertical="center"/>
    </xf>
    <xf numFmtId="0" fontId="17" fillId="16" borderId="54" xfId="0" applyFont="1" applyFill="1" applyBorder="1" applyAlignment="1">
      <alignment horizontal="center" vertical="center"/>
    </xf>
    <xf numFmtId="0" fontId="45" fillId="15" borderId="60" xfId="0" applyFont="1" applyFill="1" applyBorder="1" applyAlignment="1">
      <alignment horizontal="center" vertical="center" wrapText="1"/>
    </xf>
    <xf numFmtId="0" fontId="40" fillId="15" borderId="61" xfId="0" applyFont="1" applyFill="1" applyBorder="1" applyAlignment="1">
      <alignment horizontal="center" vertical="center" wrapText="1"/>
    </xf>
    <xf numFmtId="0" fontId="40" fillId="15" borderId="62" xfId="0" applyFont="1" applyFill="1" applyBorder="1" applyAlignment="1">
      <alignment horizontal="center" vertical="center" wrapText="1"/>
    </xf>
    <xf numFmtId="0" fontId="40" fillId="15" borderId="47" xfId="0" applyFont="1" applyFill="1" applyBorder="1" applyAlignment="1">
      <alignment horizontal="center" vertical="center" wrapText="1"/>
    </xf>
    <xf numFmtId="0" fontId="40" fillId="15" borderId="38" xfId="0" applyFont="1" applyFill="1" applyBorder="1" applyAlignment="1">
      <alignment horizontal="center" vertical="center" wrapText="1"/>
    </xf>
    <xf numFmtId="0" fontId="40" fillId="15" borderId="63" xfId="0" applyFont="1" applyFill="1" applyBorder="1" applyAlignment="1">
      <alignment horizontal="center" vertical="center" wrapText="1"/>
    </xf>
    <xf numFmtId="0" fontId="25" fillId="15" borderId="47" xfId="0" applyFont="1" applyFill="1" applyBorder="1" applyAlignment="1">
      <alignment horizontal="center" vertical="center"/>
    </xf>
    <xf numFmtId="0" fontId="25" fillId="15" borderId="38" xfId="0" applyFont="1" applyFill="1" applyBorder="1" applyAlignment="1">
      <alignment horizontal="center" vertical="center"/>
    </xf>
    <xf numFmtId="0" fontId="25" fillId="15" borderId="63" xfId="0" applyFont="1" applyFill="1" applyBorder="1" applyAlignment="1">
      <alignment horizontal="center" vertical="center"/>
    </xf>
    <xf numFmtId="0" fontId="17" fillId="14" borderId="47" xfId="0" applyFont="1" applyFill="1" applyBorder="1" applyAlignment="1">
      <alignment horizontal="right" vertical="center"/>
    </xf>
    <xf numFmtId="0" fontId="17" fillId="14" borderId="38" xfId="0" applyFont="1" applyFill="1" applyBorder="1" applyAlignment="1">
      <alignment horizontal="right" vertical="center"/>
    </xf>
    <xf numFmtId="0" fontId="17" fillId="9" borderId="52" xfId="0" applyFont="1" applyFill="1" applyBorder="1" applyAlignment="1">
      <alignment horizontal="center" vertical="center" wrapText="1"/>
    </xf>
    <xf numFmtId="0" fontId="17" fillId="9" borderId="53" xfId="0" applyFont="1" applyFill="1" applyBorder="1" applyAlignment="1">
      <alignment horizontal="center" vertical="center" wrapText="1"/>
    </xf>
    <xf numFmtId="0" fontId="17" fillId="9" borderId="54" xfId="0" applyFont="1" applyFill="1" applyBorder="1" applyAlignment="1">
      <alignment horizontal="center" vertical="center" wrapText="1"/>
    </xf>
    <xf numFmtId="0" fontId="17" fillId="16" borderId="66" xfId="0" applyFont="1" applyFill="1" applyBorder="1" applyAlignment="1">
      <alignment horizontal="center" vertical="center" wrapText="1"/>
    </xf>
    <xf numFmtId="0" fontId="17" fillId="16" borderId="53" xfId="0" applyFont="1" applyFill="1" applyBorder="1" applyAlignment="1">
      <alignment horizontal="center" vertical="center" wrapText="1"/>
    </xf>
    <xf numFmtId="0" fontId="17" fillId="16" borderId="54" xfId="0" applyFont="1" applyFill="1" applyBorder="1" applyAlignment="1">
      <alignment horizontal="center" vertical="center" wrapText="1"/>
    </xf>
    <xf numFmtId="0" fontId="17" fillId="16" borderId="36" xfId="0" applyFont="1" applyFill="1" applyBorder="1" applyAlignment="1">
      <alignment horizontal="center" vertical="center" wrapText="1"/>
    </xf>
    <xf numFmtId="0" fontId="17" fillId="16" borderId="64" xfId="0" applyFont="1" applyFill="1" applyBorder="1" applyAlignment="1">
      <alignment horizontal="center" vertical="center" wrapText="1"/>
    </xf>
    <xf numFmtId="0" fontId="18" fillId="14" borderId="38" xfId="0" applyFont="1" applyFill="1" applyBorder="1" applyAlignment="1">
      <alignment horizontal="left" vertical="center"/>
    </xf>
    <xf numFmtId="0" fontId="25" fillId="13" borderId="66" xfId="0" applyFont="1" applyFill="1" applyBorder="1" applyAlignment="1">
      <alignment horizontal="center" vertical="center"/>
    </xf>
    <xf numFmtId="0" fontId="25" fillId="13" borderId="53" xfId="0" applyFont="1" applyFill="1" applyBorder="1" applyAlignment="1">
      <alignment horizontal="center" vertical="center"/>
    </xf>
    <xf numFmtId="0" fontId="25" fillId="13" borderId="67" xfId="0" applyFont="1" applyFill="1" applyBorder="1" applyAlignment="1">
      <alignment horizontal="center" vertical="center"/>
    </xf>
    <xf numFmtId="1" fontId="18" fillId="14" borderId="38" xfId="0" applyNumberFormat="1" applyFont="1" applyFill="1" applyBorder="1" applyAlignment="1">
      <alignment horizontal="right" vertical="center"/>
    </xf>
    <xf numFmtId="168" fontId="18" fillId="14" borderId="38" xfId="0" applyNumberFormat="1" applyFont="1" applyFill="1" applyBorder="1" applyAlignment="1">
      <alignment horizontal="right" vertical="center"/>
    </xf>
    <xf numFmtId="2" fontId="18" fillId="14" borderId="38" xfId="0" applyNumberFormat="1" applyFont="1" applyFill="1" applyBorder="1" applyAlignment="1">
      <alignment horizontal="right" vertical="center"/>
    </xf>
    <xf numFmtId="0" fontId="18" fillId="14" borderId="0" xfId="0" applyFont="1" applyFill="1" applyAlignment="1">
      <alignment horizontal="center" vertical="center"/>
    </xf>
    <xf numFmtId="0" fontId="17" fillId="14" borderId="38" xfId="0" applyFont="1" applyFill="1" applyBorder="1" applyAlignment="1">
      <alignment horizontal="left" vertical="center"/>
    </xf>
    <xf numFmtId="0" fontId="17" fillId="14" borderId="63" xfId="0" applyFont="1" applyFill="1" applyBorder="1" applyAlignment="1">
      <alignment horizontal="left" vertical="center"/>
    </xf>
    <xf numFmtId="169" fontId="18" fillId="10" borderId="0" xfId="0" applyNumberFormat="1" applyFont="1" applyFill="1" applyAlignment="1">
      <alignment horizontal="center" vertical="center"/>
    </xf>
    <xf numFmtId="0" fontId="25" fillId="13" borderId="47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63" xfId="0" applyFont="1" applyFill="1" applyBorder="1" applyAlignment="1">
      <alignment horizontal="center" vertical="center"/>
    </xf>
    <xf numFmtId="0" fontId="17" fillId="12" borderId="25" xfId="0" applyFont="1" applyFill="1" applyBorder="1" applyAlignment="1">
      <alignment horizontal="center" vertical="center" wrapText="1"/>
    </xf>
    <xf numFmtId="0" fontId="17" fillId="12" borderId="56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3" borderId="38" xfId="0" applyFont="1" applyFill="1" applyBorder="1" applyAlignment="1">
      <alignment horizontal="center" vertical="center"/>
    </xf>
    <xf numFmtId="0" fontId="17" fillId="13" borderId="63" xfId="0" applyFont="1" applyFill="1" applyBorder="1" applyAlignment="1">
      <alignment horizontal="center" vertical="center"/>
    </xf>
    <xf numFmtId="0" fontId="17" fillId="16" borderId="38" xfId="0" applyFont="1" applyFill="1" applyBorder="1" applyAlignment="1">
      <alignment horizontal="right" vertical="center"/>
    </xf>
    <xf numFmtId="2" fontId="28" fillId="14" borderId="0" xfId="0" applyNumberFormat="1" applyFont="1" applyFill="1" applyAlignment="1">
      <alignment horizontal="center" vertical="center"/>
    </xf>
    <xf numFmtId="168" fontId="17" fillId="16" borderId="38" xfId="0" applyNumberFormat="1" applyFont="1" applyFill="1" applyBorder="1" applyAlignment="1">
      <alignment horizontal="center" vertical="center"/>
    </xf>
    <xf numFmtId="2" fontId="18" fillId="14" borderId="0" xfId="0" applyNumberFormat="1" applyFont="1" applyFill="1" applyAlignment="1">
      <alignment horizontal="center" vertical="center"/>
    </xf>
    <xf numFmtId="0" fontId="17" fillId="16" borderId="36" xfId="0" applyFont="1" applyFill="1" applyBorder="1" applyAlignment="1">
      <alignment horizontal="center" vertical="center"/>
    </xf>
    <xf numFmtId="0" fontId="17" fillId="14" borderId="38" xfId="0" applyFont="1" applyFill="1" applyBorder="1" applyAlignment="1">
      <alignment horizontal="center" vertical="center" wrapText="1"/>
    </xf>
    <xf numFmtId="0" fontId="17" fillId="14" borderId="35" xfId="0" applyFont="1" applyFill="1" applyBorder="1" applyAlignment="1">
      <alignment horizontal="center" vertical="center" wrapText="1"/>
    </xf>
    <xf numFmtId="2" fontId="18" fillId="14" borderId="52" xfId="0" applyNumberFormat="1" applyFont="1" applyFill="1" applyBorder="1" applyAlignment="1">
      <alignment horizontal="center" vertical="center" wrapText="1"/>
    </xf>
    <xf numFmtId="2" fontId="18" fillId="14" borderId="53" xfId="0" applyNumberFormat="1" applyFont="1" applyFill="1" applyBorder="1" applyAlignment="1">
      <alignment horizontal="center" vertical="center" wrapText="1"/>
    </xf>
    <xf numFmtId="2" fontId="18" fillId="14" borderId="54" xfId="0" applyNumberFormat="1" applyFont="1" applyFill="1" applyBorder="1" applyAlignment="1">
      <alignment horizontal="center" vertical="center" wrapText="1"/>
    </xf>
    <xf numFmtId="2" fontId="25" fillId="9" borderId="39" xfId="0" applyNumberFormat="1" applyFont="1" applyFill="1" applyBorder="1" applyAlignment="1">
      <alignment horizontal="center" vertical="center" wrapText="1"/>
    </xf>
    <xf numFmtId="2" fontId="25" fillId="9" borderId="40" xfId="0" applyNumberFormat="1" applyFont="1" applyFill="1" applyBorder="1" applyAlignment="1">
      <alignment horizontal="center" vertical="center" wrapText="1"/>
    </xf>
    <xf numFmtId="2" fontId="25" fillId="9" borderId="41" xfId="0" applyNumberFormat="1" applyFont="1" applyFill="1" applyBorder="1" applyAlignment="1">
      <alignment horizontal="center" vertical="center" wrapText="1"/>
    </xf>
    <xf numFmtId="1" fontId="17" fillId="12" borderId="69" xfId="0" applyNumberFormat="1" applyFont="1" applyFill="1" applyBorder="1" applyAlignment="1">
      <alignment horizontal="center" vertical="center"/>
    </xf>
    <xf numFmtId="1" fontId="17" fillId="12" borderId="36" xfId="0" applyNumberFormat="1" applyFont="1" applyFill="1" applyBorder="1" applyAlignment="1">
      <alignment horizontal="center" vertical="center"/>
    </xf>
    <xf numFmtId="1" fontId="43" fillId="7" borderId="38" xfId="0" applyNumberFormat="1" applyFont="1" applyFill="1" applyBorder="1" applyAlignment="1">
      <alignment horizontal="right" vertical="center"/>
    </xf>
    <xf numFmtId="0" fontId="17" fillId="12" borderId="36" xfId="0" applyFont="1" applyFill="1" applyBorder="1" applyAlignment="1">
      <alignment horizontal="right" vertical="center"/>
    </xf>
    <xf numFmtId="0" fontId="18" fillId="14" borderId="40" xfId="0" applyFont="1" applyFill="1" applyBorder="1" applyAlignment="1">
      <alignment horizontal="left" vertical="center"/>
    </xf>
    <xf numFmtId="0" fontId="18" fillId="14" borderId="56" xfId="0" applyFont="1" applyFill="1" applyBorder="1" applyAlignment="1">
      <alignment horizontal="left" vertical="center"/>
    </xf>
    <xf numFmtId="0" fontId="17" fillId="14" borderId="45" xfId="0" applyFont="1" applyFill="1" applyBorder="1" applyAlignment="1">
      <alignment horizontal="right" vertical="center" wrapText="1"/>
    </xf>
    <xf numFmtId="0" fontId="17" fillId="14" borderId="0" xfId="0" applyFont="1" applyFill="1" applyAlignment="1">
      <alignment horizontal="right" vertical="center" wrapText="1"/>
    </xf>
    <xf numFmtId="0" fontId="17" fillId="14" borderId="52" xfId="0" applyFont="1" applyFill="1" applyBorder="1" applyAlignment="1">
      <alignment horizontal="center" vertical="center"/>
    </xf>
    <xf numFmtId="0" fontId="17" fillId="14" borderId="54" xfId="0" applyFont="1" applyFill="1" applyBorder="1" applyAlignment="1">
      <alignment horizontal="center" vertical="center"/>
    </xf>
    <xf numFmtId="0" fontId="17" fillId="14" borderId="66" xfId="0" applyFont="1" applyFill="1" applyBorder="1" applyAlignment="1">
      <alignment horizontal="center" vertical="center"/>
    </xf>
    <xf numFmtId="0" fontId="17" fillId="14" borderId="53" xfId="0" applyFont="1" applyFill="1" applyBorder="1" applyAlignment="1">
      <alignment horizontal="center" vertical="center"/>
    </xf>
    <xf numFmtId="2" fontId="25" fillId="9" borderId="38" xfId="0" applyNumberFormat="1" applyFont="1" applyFill="1" applyBorder="1" applyAlignment="1">
      <alignment horizontal="center" vertical="center" wrapText="1"/>
    </xf>
    <xf numFmtId="0" fontId="43" fillId="7" borderId="36" xfId="0" applyFont="1" applyFill="1" applyBorder="1" applyAlignment="1" applyProtection="1">
      <alignment horizontal="right" vertical="center"/>
      <protection locked="0"/>
    </xf>
    <xf numFmtId="0" fontId="18" fillId="14" borderId="38" xfId="0" applyFont="1" applyFill="1" applyBorder="1" applyAlignment="1">
      <alignment horizontal="right" vertical="center"/>
    </xf>
    <xf numFmtId="0" fontId="18" fillId="14" borderId="52" xfId="0" applyFont="1" applyFill="1" applyBorder="1" applyAlignment="1">
      <alignment horizontal="left" vertical="center"/>
    </xf>
    <xf numFmtId="0" fontId="18" fillId="14" borderId="53" xfId="0" applyFont="1" applyFill="1" applyBorder="1" applyAlignment="1">
      <alignment horizontal="left" vertical="center"/>
    </xf>
    <xf numFmtId="0" fontId="18" fillId="14" borderId="54" xfId="0" applyFont="1" applyFill="1" applyBorder="1" applyAlignment="1">
      <alignment horizontal="left" vertical="center"/>
    </xf>
    <xf numFmtId="0" fontId="17" fillId="12" borderId="36" xfId="0" applyFont="1" applyFill="1" applyBorder="1" applyAlignment="1">
      <alignment horizontal="center" vertical="center" wrapText="1"/>
    </xf>
    <xf numFmtId="0" fontId="40" fillId="7" borderId="36" xfId="0" applyFont="1" applyFill="1" applyBorder="1" applyAlignment="1">
      <alignment horizontal="center" vertical="center" wrapText="1"/>
    </xf>
    <xf numFmtId="0" fontId="17" fillId="11" borderId="30" xfId="0" applyFont="1" applyFill="1" applyBorder="1" applyAlignment="1">
      <alignment horizontal="center" vertical="center" wrapText="1"/>
    </xf>
    <xf numFmtId="0" fontId="17" fillId="11" borderId="31" xfId="0" applyFont="1" applyFill="1" applyBorder="1" applyAlignment="1">
      <alignment horizontal="center" vertical="center" wrapText="1"/>
    </xf>
    <xf numFmtId="0" fontId="17" fillId="11" borderId="32" xfId="0" applyFont="1" applyFill="1" applyBorder="1" applyAlignment="1">
      <alignment horizontal="center" vertical="center" wrapText="1"/>
    </xf>
    <xf numFmtId="0" fontId="18" fillId="9" borderId="33" xfId="0" applyFont="1" applyFill="1" applyBorder="1" applyAlignment="1">
      <alignment horizontal="center" vertical="center"/>
    </xf>
    <xf numFmtId="0" fontId="18" fillId="9" borderId="29" xfId="0" applyFont="1" applyFill="1" applyBorder="1" applyAlignment="1">
      <alignment horizontal="center" vertical="center"/>
    </xf>
    <xf numFmtId="0" fontId="18" fillId="9" borderId="14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0" fontId="17" fillId="9" borderId="27" xfId="0" applyFont="1" applyFill="1" applyBorder="1" applyAlignment="1">
      <alignment horizontal="center" vertical="center" wrapText="1"/>
    </xf>
    <xf numFmtId="0" fontId="17" fillId="9" borderId="0" xfId="0" applyFont="1" applyFill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7" fillId="9" borderId="16" xfId="0" applyFont="1" applyFill="1" applyBorder="1" applyAlignment="1">
      <alignment horizontal="center" vertical="center" wrapText="1"/>
    </xf>
    <xf numFmtId="0" fontId="18" fillId="9" borderId="23" xfId="0" applyFont="1" applyFill="1" applyBorder="1" applyAlignment="1">
      <alignment horizontal="center" vertical="center"/>
    </xf>
    <xf numFmtId="0" fontId="18" fillId="9" borderId="22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22" xfId="0" applyFont="1" applyFill="1" applyBorder="1" applyAlignment="1">
      <alignment horizontal="center" vertical="center"/>
    </xf>
    <xf numFmtId="0" fontId="17" fillId="9" borderId="29" xfId="0" applyFont="1" applyFill="1" applyBorder="1" applyAlignment="1">
      <alignment horizontal="center" vertical="center" wrapText="1"/>
    </xf>
    <xf numFmtId="0" fontId="17" fillId="9" borderId="8" xfId="0" applyFont="1" applyFill="1" applyBorder="1" applyAlignment="1">
      <alignment horizontal="center" vertical="center" wrapText="1"/>
    </xf>
    <xf numFmtId="0" fontId="17" fillId="9" borderId="10" xfId="0" applyFont="1" applyFill="1" applyBorder="1" applyAlignment="1">
      <alignment horizontal="center" vertical="center" wrapText="1"/>
    </xf>
    <xf numFmtId="0" fontId="18" fillId="9" borderId="14" xfId="0" applyFont="1" applyFill="1" applyBorder="1" applyAlignment="1">
      <alignment horizontal="center" vertical="center" wrapText="1"/>
    </xf>
    <xf numFmtId="0" fontId="18" fillId="9" borderId="8" xfId="0" applyFont="1" applyFill="1" applyBorder="1" applyAlignment="1">
      <alignment horizontal="center" vertical="center" wrapText="1"/>
    </xf>
    <xf numFmtId="0" fontId="18" fillId="9" borderId="10" xfId="0" applyFont="1" applyFill="1" applyBorder="1" applyAlignment="1">
      <alignment horizontal="center" vertical="center" wrapText="1"/>
    </xf>
    <xf numFmtId="0" fontId="18" fillId="9" borderId="9" xfId="0" applyFont="1" applyFill="1" applyBorder="1" applyAlignment="1">
      <alignment horizontal="center" vertical="center" wrapText="1"/>
    </xf>
    <xf numFmtId="2" fontId="18" fillId="9" borderId="8" xfId="0" applyNumberFormat="1" applyFont="1" applyFill="1" applyBorder="1" applyAlignment="1">
      <alignment horizontal="center" vertical="center"/>
    </xf>
    <xf numFmtId="2" fontId="28" fillId="9" borderId="10" xfId="0" applyNumberFormat="1" applyFont="1" applyFill="1" applyBorder="1" applyAlignment="1">
      <alignment horizontal="left" vertical="center"/>
    </xf>
    <xf numFmtId="2" fontId="28" fillId="9" borderId="11" xfId="0" applyNumberFormat="1" applyFont="1" applyFill="1" applyBorder="1" applyAlignment="1">
      <alignment horizontal="left" vertical="center"/>
    </xf>
    <xf numFmtId="2" fontId="28" fillId="9" borderId="8" xfId="0" applyNumberFormat="1" applyFont="1" applyFill="1" applyBorder="1" applyAlignment="1">
      <alignment horizontal="center" vertical="center"/>
    </xf>
    <xf numFmtId="0" fontId="18" fillId="9" borderId="34" xfId="0" applyFont="1" applyFill="1" applyBorder="1" applyAlignment="1">
      <alignment horizontal="center" vertical="center" wrapText="1"/>
    </xf>
    <xf numFmtId="0" fontId="18" fillId="9" borderId="28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8" xfId="0" applyFont="1" applyFill="1" applyBorder="1" applyAlignment="1">
      <alignment horizontal="center" vertical="center" wrapText="1"/>
    </xf>
    <xf numFmtId="2" fontId="28" fillId="9" borderId="28" xfId="0" applyNumberFormat="1" applyFont="1" applyFill="1" applyBorder="1" applyAlignment="1">
      <alignment horizontal="center" vertical="center"/>
    </xf>
    <xf numFmtId="0" fontId="29" fillId="10" borderId="30" xfId="0" applyFont="1" applyFill="1" applyBorder="1" applyAlignment="1">
      <alignment horizontal="center" vertical="center" wrapText="1"/>
    </xf>
    <xf numFmtId="0" fontId="29" fillId="10" borderId="31" xfId="0" applyFont="1" applyFill="1" applyBorder="1" applyAlignment="1">
      <alignment horizontal="center" vertical="center" wrapText="1"/>
    </xf>
    <xf numFmtId="0" fontId="29" fillId="10" borderId="32" xfId="0" applyFont="1" applyFill="1" applyBorder="1" applyAlignment="1">
      <alignment horizontal="center" vertical="center" wrapText="1"/>
    </xf>
    <xf numFmtId="0" fontId="17" fillId="9" borderId="33" xfId="0" applyFont="1" applyFill="1" applyBorder="1" applyAlignment="1">
      <alignment horizontal="center" vertical="center"/>
    </xf>
    <xf numFmtId="0" fontId="17" fillId="9" borderId="29" xfId="0" applyFont="1" applyFill="1" applyBorder="1" applyAlignment="1">
      <alignment horizontal="center" vertical="center"/>
    </xf>
    <xf numFmtId="167" fontId="18" fillId="9" borderId="10" xfId="2" applyFont="1" applyFill="1" applyBorder="1" applyAlignment="1">
      <alignment horizontal="center" vertical="center" wrapText="1"/>
    </xf>
    <xf numFmtId="167" fontId="18" fillId="9" borderId="9" xfId="2" applyFont="1" applyFill="1" applyBorder="1" applyAlignment="1">
      <alignment horizontal="center" vertical="center" wrapText="1"/>
    </xf>
    <xf numFmtId="167" fontId="18" fillId="9" borderId="11" xfId="2" applyFont="1" applyFill="1" applyBorder="1" applyAlignment="1">
      <alignment horizontal="center" vertical="center" wrapText="1"/>
    </xf>
    <xf numFmtId="1" fontId="18" fillId="9" borderId="8" xfId="2" applyNumberFormat="1" applyFont="1" applyFill="1" applyBorder="1" applyAlignment="1">
      <alignment horizontal="center" vertical="center" wrapText="1"/>
    </xf>
    <xf numFmtId="168" fontId="18" fillId="9" borderId="8" xfId="0" applyNumberFormat="1" applyFont="1" applyFill="1" applyBorder="1" applyAlignment="1">
      <alignment horizontal="center" vertical="center"/>
    </xf>
    <xf numFmtId="0" fontId="18" fillId="9" borderId="15" xfId="0" applyFont="1" applyFill="1" applyBorder="1" applyAlignment="1">
      <alignment horizontal="center" vertical="center" wrapText="1"/>
    </xf>
    <xf numFmtId="0" fontId="18" fillId="9" borderId="13" xfId="0" applyFont="1" applyFill="1" applyBorder="1" applyAlignment="1">
      <alignment horizontal="center" vertical="center" wrapText="1"/>
    </xf>
    <xf numFmtId="167" fontId="18" fillId="9" borderId="13" xfId="2" applyFont="1" applyFill="1" applyBorder="1" applyAlignment="1">
      <alignment horizontal="center" vertical="center" wrapText="1"/>
    </xf>
    <xf numFmtId="171" fontId="18" fillId="9" borderId="13" xfId="0" applyNumberFormat="1" applyFont="1" applyFill="1" applyBorder="1" applyAlignment="1">
      <alignment horizontal="center" vertical="center"/>
    </xf>
    <xf numFmtId="1" fontId="17" fillId="14" borderId="38" xfId="0" applyNumberFormat="1" applyFont="1" applyFill="1" applyBorder="1" applyAlignment="1">
      <alignment horizontal="left" vertical="center"/>
    </xf>
    <xf numFmtId="1" fontId="17" fillId="14" borderId="63" xfId="0" applyNumberFormat="1" applyFont="1" applyFill="1" applyBorder="1" applyAlignment="1">
      <alignment horizontal="left" vertical="center"/>
    </xf>
    <xf numFmtId="2" fontId="17" fillId="14" borderId="38" xfId="0" applyNumberFormat="1" applyFont="1" applyFill="1" applyBorder="1" applyAlignment="1">
      <alignment horizontal="left" vertical="center"/>
    </xf>
    <xf numFmtId="2" fontId="17" fillId="14" borderId="63" xfId="0" applyNumberFormat="1" applyFont="1" applyFill="1" applyBorder="1" applyAlignment="1">
      <alignment horizontal="left" vertical="center"/>
    </xf>
    <xf numFmtId="0" fontId="17" fillId="14" borderId="35" xfId="0" applyFont="1" applyFill="1" applyBorder="1" applyAlignment="1">
      <alignment horizontal="left" vertical="center"/>
    </xf>
    <xf numFmtId="0" fontId="17" fillId="14" borderId="65" xfId="0" applyFont="1" applyFill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37" fillId="0" borderId="0" xfId="0" applyFont="1" applyAlignment="1">
      <alignment horizontal="center" vertical="center"/>
    </xf>
    <xf numFmtId="181" fontId="50" fillId="21" borderId="2" xfId="0" applyNumberFormat="1" applyFont="1" applyFill="1" applyBorder="1" applyAlignment="1">
      <alignment horizontal="center" vertical="center" textRotation="90"/>
    </xf>
    <xf numFmtId="181" fontId="50" fillId="21" borderId="73" xfId="0" applyNumberFormat="1" applyFont="1" applyFill="1" applyBorder="1" applyAlignment="1">
      <alignment horizontal="center" vertical="center" textRotation="90"/>
    </xf>
    <xf numFmtId="181" fontId="50" fillId="21" borderId="4" xfId="0" applyNumberFormat="1" applyFont="1" applyFill="1" applyBorder="1" applyAlignment="1">
      <alignment horizontal="center" vertical="center" textRotation="90"/>
    </xf>
    <xf numFmtId="181" fontId="50" fillId="21" borderId="5" xfId="0" applyNumberFormat="1" applyFont="1" applyFill="1" applyBorder="1" applyAlignment="1">
      <alignment horizontal="center" vertical="center" textRotation="90"/>
    </xf>
    <xf numFmtId="181" fontId="50" fillId="21" borderId="6" xfId="0" applyNumberFormat="1" applyFont="1" applyFill="1" applyBorder="1" applyAlignment="1">
      <alignment horizontal="center" vertical="center" textRotation="90"/>
    </xf>
    <xf numFmtId="181" fontId="50" fillId="21" borderId="74" xfId="0" applyNumberFormat="1" applyFont="1" applyFill="1" applyBorder="1" applyAlignment="1">
      <alignment horizontal="center" vertical="center" textRotation="90"/>
    </xf>
    <xf numFmtId="181" fontId="50" fillId="0" borderId="2" xfId="0" applyNumberFormat="1" applyFont="1" applyBorder="1" applyAlignment="1">
      <alignment horizontal="center" vertical="center" textRotation="90"/>
    </xf>
    <xf numFmtId="181" fontId="50" fillId="0" borderId="73" xfId="0" applyNumberFormat="1" applyFont="1" applyBorder="1" applyAlignment="1">
      <alignment horizontal="center" vertical="center" textRotation="90"/>
    </xf>
    <xf numFmtId="181" fontId="50" fillId="0" borderId="4" xfId="0" applyNumberFormat="1" applyFont="1" applyBorder="1" applyAlignment="1">
      <alignment horizontal="center" vertical="center" textRotation="90"/>
    </xf>
    <xf numFmtId="181" fontId="50" fillId="0" borderId="5" xfId="0" applyNumberFormat="1" applyFont="1" applyBorder="1" applyAlignment="1">
      <alignment horizontal="center" vertical="center" textRotation="90"/>
    </xf>
    <xf numFmtId="181" fontId="50" fillId="0" borderId="6" xfId="0" applyNumberFormat="1" applyFont="1" applyBorder="1" applyAlignment="1">
      <alignment horizontal="center" vertical="center" textRotation="90"/>
    </xf>
    <xf numFmtId="181" fontId="50" fillId="0" borderId="74" xfId="0" applyNumberFormat="1" applyFont="1" applyBorder="1" applyAlignment="1">
      <alignment horizontal="center" vertical="center" textRotation="90"/>
    </xf>
    <xf numFmtId="182" fontId="0" fillId="0" borderId="0" xfId="0" applyNumberFormat="1" applyAlignment="1">
      <alignment horizontal="center"/>
    </xf>
    <xf numFmtId="0" fontId="6" fillId="0" borderId="0" xfId="0" applyFont="1" applyAlignment="1">
      <alignment horizontal="center" vertical="center" textRotation="90"/>
    </xf>
    <xf numFmtId="0" fontId="6" fillId="0" borderId="5" xfId="0" applyFont="1" applyBorder="1" applyAlignment="1">
      <alignment horizontal="center" vertical="center" textRotation="90"/>
    </xf>
    <xf numFmtId="181" fontId="50" fillId="20" borderId="2" xfId="0" applyNumberFormat="1" applyFont="1" applyFill="1" applyBorder="1" applyAlignment="1">
      <alignment horizontal="center" vertical="center" textRotation="90"/>
    </xf>
    <xf numFmtId="181" fontId="50" fillId="20" borderId="73" xfId="0" applyNumberFormat="1" applyFont="1" applyFill="1" applyBorder="1" applyAlignment="1">
      <alignment horizontal="center" vertical="center" textRotation="90"/>
    </xf>
    <xf numFmtId="181" fontId="50" fillId="20" borderId="4" xfId="0" applyNumberFormat="1" applyFont="1" applyFill="1" applyBorder="1" applyAlignment="1">
      <alignment horizontal="center" vertical="center" textRotation="90"/>
    </xf>
    <xf numFmtId="181" fontId="50" fillId="20" borderId="5" xfId="0" applyNumberFormat="1" applyFont="1" applyFill="1" applyBorder="1" applyAlignment="1">
      <alignment horizontal="center" vertical="center" textRotation="90"/>
    </xf>
    <xf numFmtId="181" fontId="50" fillId="20" borderId="6" xfId="0" applyNumberFormat="1" applyFont="1" applyFill="1" applyBorder="1" applyAlignment="1">
      <alignment horizontal="center" vertical="center" textRotation="90"/>
    </xf>
    <xf numFmtId="181" fontId="50" fillId="20" borderId="74" xfId="0" applyNumberFormat="1" applyFont="1" applyFill="1" applyBorder="1" applyAlignment="1">
      <alignment horizontal="center" vertical="center" textRotation="90"/>
    </xf>
    <xf numFmtId="181" fontId="50" fillId="19" borderId="2" xfId="0" applyNumberFormat="1" applyFont="1" applyFill="1" applyBorder="1" applyAlignment="1">
      <alignment horizontal="center" vertical="center" textRotation="90"/>
    </xf>
    <xf numFmtId="181" fontId="50" fillId="19" borderId="73" xfId="0" applyNumberFormat="1" applyFont="1" applyFill="1" applyBorder="1" applyAlignment="1">
      <alignment horizontal="center" vertical="center" textRotation="90"/>
    </xf>
    <xf numFmtId="181" fontId="50" fillId="19" borderId="4" xfId="0" applyNumberFormat="1" applyFont="1" applyFill="1" applyBorder="1" applyAlignment="1">
      <alignment horizontal="center" vertical="center" textRotation="90"/>
    </xf>
    <xf numFmtId="181" fontId="50" fillId="19" borderId="5" xfId="0" applyNumberFormat="1" applyFont="1" applyFill="1" applyBorder="1" applyAlignment="1">
      <alignment horizontal="center" vertical="center" textRotation="90"/>
    </xf>
    <xf numFmtId="181" fontId="50" fillId="19" borderId="6" xfId="0" applyNumberFormat="1" applyFont="1" applyFill="1" applyBorder="1" applyAlignment="1">
      <alignment horizontal="center" vertical="center" textRotation="90"/>
    </xf>
    <xf numFmtId="181" fontId="50" fillId="19" borderId="74" xfId="0" applyNumberFormat="1" applyFont="1" applyFill="1" applyBorder="1" applyAlignment="1">
      <alignment horizontal="center" vertical="center" textRotation="90"/>
    </xf>
    <xf numFmtId="181" fontId="50" fillId="17" borderId="2" xfId="0" applyNumberFormat="1" applyFont="1" applyFill="1" applyBorder="1" applyAlignment="1">
      <alignment horizontal="center" vertical="center" textRotation="90"/>
    </xf>
    <xf numFmtId="181" fontId="50" fillId="17" borderId="73" xfId="0" applyNumberFormat="1" applyFont="1" applyFill="1" applyBorder="1" applyAlignment="1">
      <alignment horizontal="center" vertical="center" textRotation="90"/>
    </xf>
    <xf numFmtId="181" fontId="50" fillId="17" borderId="4" xfId="0" applyNumberFormat="1" applyFont="1" applyFill="1" applyBorder="1" applyAlignment="1">
      <alignment horizontal="center" vertical="center" textRotation="90"/>
    </xf>
    <xf numFmtId="181" fontId="50" fillId="17" borderId="5" xfId="0" applyNumberFormat="1" applyFont="1" applyFill="1" applyBorder="1" applyAlignment="1">
      <alignment horizontal="center" vertical="center" textRotation="90"/>
    </xf>
    <xf numFmtId="181" fontId="50" fillId="17" borderId="6" xfId="0" applyNumberFormat="1" applyFont="1" applyFill="1" applyBorder="1" applyAlignment="1">
      <alignment horizontal="center" vertical="center" textRotation="90"/>
    </xf>
    <xf numFmtId="181" fontId="50" fillId="17" borderId="74" xfId="0" applyNumberFormat="1" applyFont="1" applyFill="1" applyBorder="1" applyAlignment="1">
      <alignment horizontal="center" vertical="center" textRotation="90"/>
    </xf>
    <xf numFmtId="181" fontId="50" fillId="7" borderId="2" xfId="0" applyNumberFormat="1" applyFont="1" applyFill="1" applyBorder="1" applyAlignment="1">
      <alignment horizontal="center" vertical="center" textRotation="90"/>
    </xf>
    <xf numFmtId="181" fontId="50" fillId="7" borderId="73" xfId="0" applyNumberFormat="1" applyFont="1" applyFill="1" applyBorder="1" applyAlignment="1">
      <alignment horizontal="center" vertical="center" textRotation="90"/>
    </xf>
    <xf numFmtId="181" fontId="50" fillId="7" borderId="4" xfId="0" applyNumberFormat="1" applyFont="1" applyFill="1" applyBorder="1" applyAlignment="1">
      <alignment horizontal="center" vertical="center" textRotation="90"/>
    </xf>
    <xf numFmtId="181" fontId="50" fillId="7" borderId="5" xfId="0" applyNumberFormat="1" applyFont="1" applyFill="1" applyBorder="1" applyAlignment="1">
      <alignment horizontal="center" vertical="center" textRotation="90"/>
    </xf>
    <xf numFmtId="181" fontId="50" fillId="7" borderId="6" xfId="0" applyNumberFormat="1" applyFont="1" applyFill="1" applyBorder="1" applyAlignment="1">
      <alignment horizontal="center" vertical="center" textRotation="90"/>
    </xf>
    <xf numFmtId="181" fontId="50" fillId="7" borderId="74" xfId="0" applyNumberFormat="1" applyFont="1" applyFill="1" applyBorder="1" applyAlignment="1">
      <alignment horizontal="center" vertical="center" textRotation="90"/>
    </xf>
  </cellXfs>
  <cellStyles count="38">
    <cellStyle name="Currency 2" xfId="9" xr:uid="{00000000-0005-0000-0000-000000000000}"/>
    <cellStyle name="Hipervínculo" xfId="16" builtinId="8" hidden="1"/>
    <cellStyle name="Hipervínculo" xfId="18" builtinId="8"/>
    <cellStyle name="Hipervínculo visitado" xfId="17" builtinId="9" hidden="1"/>
    <cellStyle name="Hipervínculo visitado" xfId="19" builtinId="9" hidden="1"/>
    <cellStyle name="Hipervínculo visitado" xfId="20" builtinId="9" hidden="1"/>
    <cellStyle name="Hyperlink 2" xfId="24" xr:uid="{00000000-0005-0000-0000-000006000000}"/>
    <cellStyle name="Millares" xfId="2" builtinId="3"/>
    <cellStyle name="Moeda 2" xfId="5" xr:uid="{00000000-0005-0000-0000-000008000000}"/>
    <cellStyle name="Moeda 2 2" xfId="11" xr:uid="{00000000-0005-0000-0000-000009000000}"/>
    <cellStyle name="Moeda 2 2 2" xfId="25" xr:uid="{00000000-0005-0000-0000-00000A000000}"/>
    <cellStyle name="Moeda 2 3" xfId="15" xr:uid="{00000000-0005-0000-0000-00000B000000}"/>
    <cellStyle name="Moeda 2 4" xfId="23" xr:uid="{00000000-0005-0000-0000-00000C000000}"/>
    <cellStyle name="Moeda 3" xfId="21" xr:uid="{00000000-0005-0000-0000-00000D000000}"/>
    <cellStyle name="Moeda 4" xfId="26" xr:uid="{00000000-0005-0000-0000-00000E000000}"/>
    <cellStyle name="Moeda 5" xfId="27" xr:uid="{00000000-0005-0000-0000-00000F000000}"/>
    <cellStyle name="Moeda 6" xfId="35" xr:uid="{00000000-0005-0000-0000-000010000000}"/>
    <cellStyle name="Normal" xfId="0" builtinId="0"/>
    <cellStyle name="Normal 2" xfId="4" xr:uid="{00000000-0005-0000-0000-000012000000}"/>
    <cellStyle name="Normal 2 2" xfId="10" xr:uid="{00000000-0005-0000-0000-000013000000}"/>
    <cellStyle name="Normal 2 3" xfId="14" xr:uid="{00000000-0005-0000-0000-000014000000}"/>
    <cellStyle name="Normal 2 4" xfId="22" xr:uid="{00000000-0005-0000-0000-000015000000}"/>
    <cellStyle name="Normal 3" xfId="7" xr:uid="{00000000-0005-0000-0000-000016000000}"/>
    <cellStyle name="Normal 4" xfId="13" xr:uid="{00000000-0005-0000-0000-000017000000}"/>
    <cellStyle name="Normal 5" xfId="33" xr:uid="{00000000-0005-0000-0000-000018000000}"/>
    <cellStyle name="Normal 6" xfId="37" xr:uid="{00000000-0005-0000-0000-000019000000}"/>
    <cellStyle name="Porcentagem 2" xfId="28" xr:uid="{00000000-0005-0000-0000-00001A000000}"/>
    <cellStyle name="Porcentagem 3" xfId="29" xr:uid="{00000000-0005-0000-0000-00001B000000}"/>
    <cellStyle name="Porcentagem 4" xfId="36" xr:uid="{00000000-0005-0000-0000-00001C000000}"/>
    <cellStyle name="Porcentaje" xfId="1" builtinId="5"/>
    <cellStyle name="Separador de milhares 2" xfId="3" xr:uid="{00000000-0005-0000-0000-00001E000000}"/>
    <cellStyle name="Separador de milhares 2 2" xfId="30" xr:uid="{00000000-0005-0000-0000-00001F000000}"/>
    <cellStyle name="Separador de milhares 3" xfId="6" xr:uid="{00000000-0005-0000-0000-000020000000}"/>
    <cellStyle name="Separador de milhares 3 2" xfId="12" xr:uid="{00000000-0005-0000-0000-000021000000}"/>
    <cellStyle name="Separador de milhares 3 3" xfId="31" xr:uid="{00000000-0005-0000-0000-000022000000}"/>
    <cellStyle name="Separador de milhares 4" xfId="32" xr:uid="{00000000-0005-0000-0000-000023000000}"/>
    <cellStyle name="TableStyleLight1" xfId="8" xr:uid="{00000000-0005-0000-0000-000024000000}"/>
    <cellStyle name="Vírgula 2" xfId="34" xr:uid="{00000000-0005-0000-0000-000025000000}"/>
  </cellStyles>
  <dxfs count="8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numFmt numFmtId="183" formatCode="\-"/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E6E6E6"/>
      <color rgb="FFC0C0C0"/>
      <color rgb="FF000000"/>
      <color rgb="FFE2CFB0"/>
      <color rgb="FF9BBB59"/>
      <color rgb="FFBFBFBF"/>
      <color rgb="FFDBC39D"/>
      <color rgb="FFCAA770"/>
      <color rgb="FF365004"/>
      <color rgb="FF5A79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2</xdr:col>
      <xdr:colOff>379411</xdr:colOff>
      <xdr:row>6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61925"/>
          <a:ext cx="1779586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2</xdr:row>
      <xdr:rowOff>47625</xdr:rowOff>
    </xdr:from>
    <xdr:to>
      <xdr:col>5</xdr:col>
      <xdr:colOff>733425</xdr:colOff>
      <xdr:row>6</xdr:row>
      <xdr:rowOff>106725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517480-1DAF-B8E6-D2E0-828617BC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rgbClr val="FF000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2771775" y="371475"/>
          <a:ext cx="1771650" cy="706800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7</xdr:row>
      <xdr:rowOff>9525</xdr:rowOff>
    </xdr:from>
    <xdr:to>
      <xdr:col>5</xdr:col>
      <xdr:colOff>752475</xdr:colOff>
      <xdr:row>30</xdr:row>
      <xdr:rowOff>104775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DDFB281-944E-DC4F-086B-8C3DDE6C1C83}"/>
            </a:ext>
          </a:extLst>
        </xdr:cNvPr>
        <xdr:cNvSpPr txBox="1"/>
      </xdr:nvSpPr>
      <xdr:spPr>
        <a:xfrm>
          <a:off x="257175" y="1143000"/>
          <a:ext cx="4305300" cy="3819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Como  usar esta planilla</a:t>
          </a:r>
        </a:p>
        <a:p>
          <a:endParaRPr lang="es-CL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L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Modifique solo lo que está en rojo.</a:t>
          </a:r>
        </a:p>
        <a:p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 Vaya abriendo pestañas de izquierda a derecha.</a:t>
          </a:r>
        </a:p>
        <a:p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 La página está desprotegida por lo que tendrá acceso a las fórmulas.</a:t>
          </a:r>
        </a:p>
        <a:p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 Esta información le permtie obtener la presión y caudal requerida de acuerdo a los datos ingresados.</a:t>
          </a:r>
        </a:p>
        <a:p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 Si puede aportar a realizar mejoras a la información aquí contenida se agradecería mucho.</a:t>
          </a:r>
        </a:p>
        <a:p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 Si se requiere </a:t>
          </a:r>
          <a:r>
            <a:rPr lang="es-CL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información técnica </a:t>
          </a:r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comuníquese al +569 5103 8905, irrigatchile@gmail.com</a:t>
          </a:r>
        </a:p>
        <a:p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 Si se requiere </a:t>
          </a:r>
          <a:r>
            <a:rPr lang="es-CL" sz="11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información comercial</a:t>
          </a:r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comuníquese al +569 2235 8252, administración@proyectoshidraulicos.cl</a:t>
          </a:r>
        </a:p>
        <a:p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 El esquema de los días solo funciona para 4 posturas.</a:t>
          </a:r>
        </a:p>
        <a:p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 Para más información visite www.proyectoshidraulicos.cl</a:t>
          </a:r>
        </a:p>
        <a:p>
          <a:endParaRPr lang="es-CL" sz="11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L" sz="11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L" sz="11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ATTE</a:t>
          </a:r>
        </a:p>
        <a:p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Proyectos Hidráulicos Limitada</a:t>
          </a:r>
        </a:p>
        <a:p>
          <a:r>
            <a:rPr lang="es-CL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Romeral, Región del Maule</a:t>
          </a:r>
          <a:endParaRPr lang="es-CL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25</xdr:row>
      <xdr:rowOff>57150</xdr:rowOff>
    </xdr:from>
    <xdr:to>
      <xdr:col>3</xdr:col>
      <xdr:colOff>704850</xdr:colOff>
      <xdr:row>25</xdr:row>
      <xdr:rowOff>57151</xdr:rowOff>
    </xdr:to>
    <xdr:cxnSp macro="">
      <xdr:nvCxnSpPr>
        <xdr:cNvPr id="2" name="Conector recto de flech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CxnSpPr/>
      </xdr:nvCxnSpPr>
      <xdr:spPr>
        <a:xfrm>
          <a:off x="1504950" y="4124325"/>
          <a:ext cx="1485900" cy="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247650</xdr:colOff>
      <xdr:row>6</xdr:row>
      <xdr:rowOff>38100</xdr:rowOff>
    </xdr:from>
    <xdr:to>
      <xdr:col>1</xdr:col>
      <xdr:colOff>276225</xdr:colOff>
      <xdr:row>23</xdr:row>
      <xdr:rowOff>9525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CxnSpPr/>
      </xdr:nvCxnSpPr>
      <xdr:spPr>
        <a:xfrm flipH="1">
          <a:off x="1009650" y="1019175"/>
          <a:ext cx="28575" cy="27336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25</xdr:row>
      <xdr:rowOff>57150</xdr:rowOff>
    </xdr:from>
    <xdr:to>
      <xdr:col>3</xdr:col>
      <xdr:colOff>704850</xdr:colOff>
      <xdr:row>25</xdr:row>
      <xdr:rowOff>57151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>
          <a:off x="1504950" y="4124325"/>
          <a:ext cx="1485900" cy="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6</xdr:row>
      <xdr:rowOff>9525</xdr:rowOff>
    </xdr:from>
    <xdr:to>
      <xdr:col>1</xdr:col>
      <xdr:colOff>314325</xdr:colOff>
      <xdr:row>22</xdr:row>
      <xdr:rowOff>152400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H="1">
          <a:off x="1047750" y="990600"/>
          <a:ext cx="28575" cy="27336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25</xdr:row>
      <xdr:rowOff>57150</xdr:rowOff>
    </xdr:from>
    <xdr:to>
      <xdr:col>3</xdr:col>
      <xdr:colOff>704850</xdr:colOff>
      <xdr:row>25</xdr:row>
      <xdr:rowOff>57151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>
        <a:xfrm>
          <a:off x="1504950" y="4124325"/>
          <a:ext cx="1485900" cy="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6</xdr:row>
      <xdr:rowOff>28575</xdr:rowOff>
    </xdr:from>
    <xdr:to>
      <xdr:col>1</xdr:col>
      <xdr:colOff>314325</xdr:colOff>
      <xdr:row>23</xdr:row>
      <xdr:rowOff>0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CxnSpPr/>
      </xdr:nvCxnSpPr>
      <xdr:spPr>
        <a:xfrm flipH="1">
          <a:off x="1047750" y="1009650"/>
          <a:ext cx="28575" cy="27336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27524</xdr:colOff>
      <xdr:row>6</xdr:row>
      <xdr:rowOff>85593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09524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</xdr:row>
      <xdr:rowOff>28575</xdr:rowOff>
    </xdr:from>
    <xdr:to>
      <xdr:col>10</xdr:col>
      <xdr:colOff>256194</xdr:colOff>
      <xdr:row>31</xdr:row>
      <xdr:rowOff>123307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1000125"/>
          <a:ext cx="7847619" cy="41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665714</xdr:colOff>
      <xdr:row>6</xdr:row>
      <xdr:rowOff>85593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85714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</xdr:row>
      <xdr:rowOff>142875</xdr:rowOff>
    </xdr:from>
    <xdr:to>
      <xdr:col>10</xdr:col>
      <xdr:colOff>360967</xdr:colOff>
      <xdr:row>34</xdr:row>
      <xdr:rowOff>94669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952500"/>
          <a:ext cx="7866667" cy="46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22</xdr:row>
      <xdr:rowOff>238125</xdr:rowOff>
    </xdr:from>
    <xdr:to>
      <xdr:col>24</xdr:col>
      <xdr:colOff>0</xdr:colOff>
      <xdr:row>22</xdr:row>
      <xdr:rowOff>247650</xdr:rowOff>
    </xdr:to>
    <xdr:cxnSp macro="">
      <xdr:nvCxnSpPr>
        <xdr:cNvPr id="1319" name="Conector de seta reta 8">
          <a:extLst>
            <a:ext uri="{FF2B5EF4-FFF2-40B4-BE49-F238E27FC236}">
              <a16:creationId xmlns:a16="http://schemas.microsoft.com/office/drawing/2014/main" id="{00000000-0008-0000-0400-00002705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8867775" y="4505325"/>
          <a:ext cx="0" cy="0"/>
        </a:xfrm>
        <a:prstGeom prst="straightConnector1">
          <a:avLst/>
        </a:prstGeom>
        <a:noFill/>
        <a:ln w="9525" algn="ctr">
          <a:solidFill>
            <a:srgbClr val="4A7EBB"/>
          </a:solidFill>
          <a:round/>
          <a:headEnd/>
          <a:tailEnd type="arrow" w="med" len="med"/>
        </a:ln>
      </xdr:spPr>
    </xdr:cxnSp>
    <xdr:clientData/>
  </xdr:twoCellAnchor>
  <xdr:oneCellAnchor>
    <xdr:from>
      <xdr:col>11</xdr:col>
      <xdr:colOff>647700</xdr:colOff>
      <xdr:row>40</xdr:row>
      <xdr:rowOff>38100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7416800" y="92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1041400</xdr:colOff>
      <xdr:row>56</xdr:row>
      <xdr:rowOff>165100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4762500" y="123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29</xdr:col>
      <xdr:colOff>1368535</xdr:colOff>
      <xdr:row>25</xdr:row>
      <xdr:rowOff>142327</xdr:rowOff>
    </xdr:from>
    <xdr:to>
      <xdr:col>33</xdr:col>
      <xdr:colOff>555292</xdr:colOff>
      <xdr:row>38</xdr:row>
      <xdr:rowOff>243600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07156" y="5846379"/>
          <a:ext cx="7047619" cy="34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427619</xdr:colOff>
      <xdr:row>42</xdr:row>
      <xdr:rowOff>18218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8047619" cy="6657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85725</xdr:colOff>
      <xdr:row>34</xdr:row>
      <xdr:rowOff>138395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81725" cy="564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25</xdr:row>
      <xdr:rowOff>57150</xdr:rowOff>
    </xdr:from>
    <xdr:to>
      <xdr:col>3</xdr:col>
      <xdr:colOff>704850</xdr:colOff>
      <xdr:row>25</xdr:row>
      <xdr:rowOff>57151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CxnSpPr/>
      </xdr:nvCxnSpPr>
      <xdr:spPr>
        <a:xfrm>
          <a:off x="1504950" y="4124325"/>
          <a:ext cx="1485900" cy="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238125</xdr:colOff>
      <xdr:row>5</xdr:row>
      <xdr:rowOff>161925</xdr:rowOff>
    </xdr:from>
    <xdr:to>
      <xdr:col>1</xdr:col>
      <xdr:colOff>266700</xdr:colOff>
      <xdr:row>22</xdr:row>
      <xdr:rowOff>133350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CxnSpPr/>
      </xdr:nvCxnSpPr>
      <xdr:spPr>
        <a:xfrm flipH="1">
          <a:off x="1000125" y="971550"/>
          <a:ext cx="28575" cy="27336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25</xdr:row>
      <xdr:rowOff>57150</xdr:rowOff>
    </xdr:from>
    <xdr:to>
      <xdr:col>3</xdr:col>
      <xdr:colOff>704850</xdr:colOff>
      <xdr:row>25</xdr:row>
      <xdr:rowOff>57151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>
          <a:off x="1504950" y="4124325"/>
          <a:ext cx="1485900" cy="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257175</xdr:colOff>
      <xdr:row>6</xdr:row>
      <xdr:rowOff>28575</xdr:rowOff>
    </xdr:from>
    <xdr:to>
      <xdr:col>1</xdr:col>
      <xdr:colOff>285750</xdr:colOff>
      <xdr:row>23</xdr:row>
      <xdr:rowOff>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CxnSpPr/>
      </xdr:nvCxnSpPr>
      <xdr:spPr>
        <a:xfrm flipH="1">
          <a:off x="1019175" y="1009650"/>
          <a:ext cx="28575" cy="27336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25</xdr:row>
      <xdr:rowOff>57150</xdr:rowOff>
    </xdr:from>
    <xdr:to>
      <xdr:col>3</xdr:col>
      <xdr:colOff>704850</xdr:colOff>
      <xdr:row>25</xdr:row>
      <xdr:rowOff>57151</xdr:rowOff>
    </xdr:to>
    <xdr:cxnSp macro="">
      <xdr:nvCxnSpPr>
        <xdr:cNvPr id="2" name="Conector recto de flech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CxnSpPr/>
      </xdr:nvCxnSpPr>
      <xdr:spPr>
        <a:xfrm>
          <a:off x="1504950" y="4124325"/>
          <a:ext cx="1485900" cy="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238125</xdr:colOff>
      <xdr:row>6</xdr:row>
      <xdr:rowOff>57150</xdr:rowOff>
    </xdr:from>
    <xdr:to>
      <xdr:col>1</xdr:col>
      <xdr:colOff>266700</xdr:colOff>
      <xdr:row>23</xdr:row>
      <xdr:rowOff>28575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CxnSpPr/>
      </xdr:nvCxnSpPr>
      <xdr:spPr>
        <a:xfrm flipH="1">
          <a:off x="1000125" y="1038225"/>
          <a:ext cx="28575" cy="27336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IRRIGAT%20120%20-%2080%20-%20EC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AppData/Local/Microsoft/Windows/Temporary%20Internet%20Files/Content.Outlook/UGVGXUML/TRATOR%20-%20VERS&#195;O%202013-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nesio/AppData/Local/Microsoft/Windows/INetCache/Content.Outlook/YWTJJFQW/E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ssandrahendler/Library/Mail%20Downloads/Eduardo/Irrigat/T&#233;cnico/Eduardo/Irrigat/Comercial/Cd%20Revendas/Planilha%20Irrigat%20Atualizada%2013-12-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NAMP BB"/>
      <sheetName val="moderinfra 12a"/>
      <sheetName val="Pronamp sicredi&amp;banr"/>
      <sheetName val="Plan11"/>
      <sheetName val="Plan13"/>
      <sheetName val="Ped. banri"/>
      <sheetName val="Ped. sicredi"/>
      <sheetName val="Inicial"/>
      <sheetName val="Inicial (2)"/>
      <sheetName val="Inicial (3)"/>
      <sheetName val="Inicial (4)"/>
      <sheetName val="Banco dados"/>
      <sheetName val="TAB. BOCAIS"/>
      <sheetName val="bombas"/>
      <sheetName val="bca43"/>
      <sheetName val="bca43 (2)"/>
      <sheetName val="CEP"/>
      <sheetName val="TECNICOS"/>
      <sheetName val="PARÂM."/>
      <sheetName val="FORMATAÇÃO CJ"/>
      <sheetName val="F.TÉCNICA"/>
      <sheetName val="MEM. DESC."/>
      <sheetName val="Ped. bb"/>
      <sheetName val="AGENCIAS BB"/>
      <sheetName val="sicredi ua"/>
      <sheetName val="TAB. PREÇOS"/>
      <sheetName val="TAB.BANCO"/>
      <sheetName val="VENDEDOR"/>
      <sheetName val="CHECK LIST"/>
      <sheetName val="PROJETO TECNICO BB"/>
      <sheetName val="SINTESE PROJETO TECNICO"/>
      <sheetName val="PROJETO Créd SICREDI"/>
      <sheetName val="+Alim.BB"/>
      <sheetName val="SIMULAÇÃO PSI"/>
      <sheetName val="PRONAMP bb "/>
      <sheetName val="+ALIM.BB - CUSTEIO ASSOC."/>
      <sheetName val="Projeto credito sicredi"/>
      <sheetName val="PRONAMP sicredi"/>
      <sheetName val="+Alim. sicredi"/>
      <sheetName val="FICHA ADESÃO SICREDI"/>
      <sheetName val="+ALIM -SOLIC. SUBVENÇÃO sicredi"/>
      <sheetName val="F ADESÃO "/>
      <sheetName val="+ALIM. BB NORMAL"/>
      <sheetName val="LAUDO APP"/>
      <sheetName val="DECLARAÇÃO"/>
      <sheetName val="DECLAR.REC.CONTROL"/>
      <sheetName val="DECLAR.DIVIDAS RENEG."/>
      <sheetName val="FICHA ADESÃO BB"/>
      <sheetName val="+ALIM -SOLIC. SUBVENÇÃO BB"/>
      <sheetName val="ANEXO 01"/>
      <sheetName val="ANEXO I"/>
      <sheetName val="ANEXO II"/>
      <sheetName val="ANEXO III"/>
      <sheetName val="DECLARAÇÃO LEI FED.12651"/>
      <sheetName val="ICA - captação direta"/>
      <sheetName val="ADESÃO TÉCNICO"/>
      <sheetName val="PRONAMP NORMAL SICREDI"/>
      <sheetName val="BOLETO SICREDI"/>
      <sheetName val="bbrasil"/>
      <sheetName val="SICREDI (2)"/>
      <sheetName val="SICREDI"/>
      <sheetName val="SICREDI (3)"/>
      <sheetName val="Inovagro 2"/>
      <sheetName val="PRONAMP"/>
      <sheetName val="MODERINFRA"/>
      <sheetName val="+ALIM - SOLIC. SUBV. SICR"/>
      <sheetName val="PRONAMP -SOLIC. SUBVENÇÃO BB"/>
      <sheetName val="PRONAMP - SOLIC. SUBV. SICREDI"/>
      <sheetName val="ENDEREÇOS"/>
      <sheetName val="CHECK LIST Nº 4"/>
      <sheetName val="DECRETO 48.921"/>
      <sheetName val="MDA IRRIGAT"/>
      <sheetName val="MDA -IRRIGAÇÃO"/>
      <sheetName val="Plan4"/>
      <sheetName val="Plan1"/>
      <sheetName val="classif. solos rs"/>
      <sheetName val="Plan2"/>
      <sheetName val="Plan3"/>
      <sheetName val="BANCOS"/>
      <sheetName val="VENDEDORES"/>
      <sheetName val="PARAM.CONT.COMODATO"/>
      <sheetName val="CONT.COMODATO"/>
      <sheetName val="INSTRUÇÕES"/>
      <sheetName val="CULTURAS"/>
      <sheetName val="MDA IRRIGA"/>
      <sheetName val="PIVO FIXO"/>
      <sheetName val="DAP"/>
      <sheetName val="Plan5"/>
      <sheetName val="Croqui propriedade"/>
      <sheetName val="sicredi vt"/>
      <sheetName val="PROJETO SICREDI"/>
      <sheetName val="SICOOB SC"/>
      <sheetName val="pronaf PS 2015"/>
      <sheetName val="inovagro"/>
      <sheetName val="L moderinfra"/>
      <sheetName val="MODER AGRO"/>
      <sheetName val="Relatório de Compatibilid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7">
          <cell r="E77" t="str">
            <v>Bancos</v>
          </cell>
        </row>
        <row r="78">
          <cell r="E78" t="str">
            <v>BANCO DO BRASIL</v>
          </cell>
        </row>
        <row r="79">
          <cell r="E79" t="str">
            <v>SICREDI</v>
          </cell>
        </row>
        <row r="80">
          <cell r="E80" t="str">
            <v>BANRISUL</v>
          </cell>
        </row>
        <row r="81">
          <cell r="E81" t="str">
            <v>BADESUL</v>
          </cell>
        </row>
        <row r="82">
          <cell r="E82" t="str">
            <v>BRDE</v>
          </cell>
        </row>
        <row r="83">
          <cell r="E83" t="str">
            <v>CAIXA ECONOMICA FEDERAL</v>
          </cell>
        </row>
        <row r="84">
          <cell r="E84" t="str">
            <v>BRADESCO</v>
          </cell>
        </row>
        <row r="85">
          <cell r="E85" t="str">
            <v>ITAU</v>
          </cell>
        </row>
        <row r="86">
          <cell r="E86" t="str">
            <v>MERIDIONAL</v>
          </cell>
        </row>
      </sheetData>
      <sheetData sheetId="12" refreshError="1">
        <row r="5">
          <cell r="A5" t="str">
            <v>JOLLY 6.4</v>
          </cell>
        </row>
        <row r="6">
          <cell r="A6" t="str">
            <v>JOLLY 8.9</v>
          </cell>
        </row>
        <row r="7">
          <cell r="A7" t="str">
            <v>JOLLY 11.8</v>
          </cell>
        </row>
        <row r="8">
          <cell r="A8" t="str">
            <v>HYDRA 10.9</v>
          </cell>
        </row>
        <row r="9">
          <cell r="A9" t="str">
            <v>HYDRA 14.3</v>
          </cell>
        </row>
        <row r="10">
          <cell r="A10" t="str">
            <v>HYDRA 18.2</v>
          </cell>
        </row>
        <row r="11">
          <cell r="A11" t="str">
            <v>HYDRA 22.2</v>
          </cell>
        </row>
        <row r="12">
          <cell r="A12" t="str">
            <v>IRRIBRAS 50</v>
          </cell>
        </row>
        <row r="13">
          <cell r="A13" t="str">
            <v>IRRIBRAS 90</v>
          </cell>
        </row>
      </sheetData>
      <sheetData sheetId="13" refreshError="1">
        <row r="2">
          <cell r="B2">
            <v>88</v>
          </cell>
          <cell r="C2" t="str">
            <v>MOTOBOMBA ME-32150 A160 - 12.5 CV - TRIF. -2 EST. - 3 X 2.1/2 - Ø ROTOR 160 MM - 88 m.c.a.</v>
          </cell>
          <cell r="F2">
            <v>16.7</v>
          </cell>
        </row>
        <row r="3">
          <cell r="B3">
            <v>84</v>
          </cell>
          <cell r="C3" t="str">
            <v>MOTOBOMBA ME-32150 A160 - 12.5 CV - TRIF. -2 EST. - 3 X 2.1/2 - Ø ROTOR 160 MM - 84 m.c.a.</v>
          </cell>
          <cell r="F3">
            <v>21.5</v>
          </cell>
        </row>
        <row r="4">
          <cell r="B4">
            <v>80</v>
          </cell>
          <cell r="C4" t="str">
            <v>MOTOBOMBA ME-32150 A160 - 12.5 CV - TRIF. -2 EST. - 3 X 2.1/2 - Ø ROTOR 160 MM - 80 m.c.a.</v>
          </cell>
          <cell r="F4">
            <v>25.1</v>
          </cell>
        </row>
        <row r="5">
          <cell r="B5">
            <v>76</v>
          </cell>
          <cell r="C5" t="str">
            <v>MOTOBOMBA ME-32150 A160 - 12.5 CV - TRIF. -2 EST. - 3 X 2.1/2 - Ø ROTOR 160 MM - 76 m.c.a.</v>
          </cell>
          <cell r="F5">
            <v>27.8</v>
          </cell>
        </row>
        <row r="6">
          <cell r="B6">
            <v>60</v>
          </cell>
          <cell r="C6" t="str">
            <v>MOTOBOMBA ME-32125 A155 - 12.5 CV - TRIF. -2 EST. - 3 X 2.1/2 - Ø ROTOR 155 MM - 60 m.c.a.</v>
          </cell>
          <cell r="F6">
            <v>32.6</v>
          </cell>
        </row>
        <row r="7">
          <cell r="B7">
            <v>80</v>
          </cell>
          <cell r="C7" t="str">
            <v>MOTOBOMBA ME-32125 A155 - 12.5 CV - TRIF. -2 EST. - 3 X 2.1/2 - Ø ROTOR 155 MM - 80 m.c.a.</v>
          </cell>
          <cell r="F7" t="str">
            <v>19,5</v>
          </cell>
        </row>
        <row r="8">
          <cell r="B8">
            <v>76</v>
          </cell>
          <cell r="C8" t="str">
            <v>MOTOBOMBA ME-32125 A155 - 12.5 CV - TRIF. -2 EST. - 3 X 2.1/2 - Ø ROTOR 155 MM - 76 m.c.a.</v>
          </cell>
          <cell r="F8" t="str">
            <v>23,5</v>
          </cell>
        </row>
        <row r="9">
          <cell r="B9">
            <v>72</v>
          </cell>
          <cell r="C9" t="str">
            <v>MOTOBOMBA ME-32125 A155 - 12.5 CV - TRIF. -2 EST. - 3 X 2.1/2 - Ø ROTOR 155 MM - 72 m.c.a.</v>
          </cell>
          <cell r="F9" t="str">
            <v>26,6</v>
          </cell>
        </row>
        <row r="10">
          <cell r="B10">
            <v>68</v>
          </cell>
          <cell r="C10" t="str">
            <v>MOTOBOMBA ME-32125 A155 - 12.5 CV - TRIF. -2 EST. - 3 X 2.1/2 - Ø ROTOR 155 MM - 68 m.c.a.</v>
          </cell>
          <cell r="F10" t="str">
            <v>28,9</v>
          </cell>
        </row>
        <row r="11">
          <cell r="B11">
            <v>84</v>
          </cell>
          <cell r="C11" t="str">
            <v>MOTOBOMBA ME-32150 B158 - 15 CV - TRIF. -2 EST. - 3 X 2.1/2 - Ø ROTOR 158 MM - 84 m.c.a.</v>
          </cell>
          <cell r="F11" t="str">
            <v>29,4</v>
          </cell>
        </row>
        <row r="12">
          <cell r="B12">
            <v>92</v>
          </cell>
          <cell r="C12" t="str">
            <v>MOTOBOMBA ME-32250 C157 - 25 CV - TRIF. -2 EST. - 3 X 2.1/2 - Ø ROTOR 157 MM - 92 m.c.a.</v>
          </cell>
          <cell r="F12" t="str">
            <v>29,8</v>
          </cell>
        </row>
        <row r="13">
          <cell r="B13">
            <v>66</v>
          </cell>
          <cell r="C13" t="str">
            <v>MOTOBOMBA ME-32125 A155 - 12.5 CV - TRIF. -2 EST. - 3 X 2.1/2 - Ø ROTOR 155 MM - 66 m.c.a.</v>
          </cell>
          <cell r="F13" t="str">
            <v>29,9</v>
          </cell>
        </row>
        <row r="14">
          <cell r="B14">
            <v>62</v>
          </cell>
          <cell r="C14" t="str">
            <v>MOTOBOMBA ME-32125 A155 - 12.5 CV - TRIF. -2 EST. - 3 X 2.1/2 - Ø ROTOR 155 MM - 62 m.c.a.</v>
          </cell>
          <cell r="F14" t="str">
            <v>31,7</v>
          </cell>
        </row>
        <row r="15">
          <cell r="B15">
            <v>80</v>
          </cell>
          <cell r="C15" t="str">
            <v>MOTOBOMBA ME-32150 B158 - 15 CV - TRIF. -2 EST. - 3 X 2.1/2 - Ø ROTOR 158 MM - 80 m.c.a.</v>
          </cell>
          <cell r="F15" t="str">
            <v>32,5</v>
          </cell>
        </row>
        <row r="16">
          <cell r="B16">
            <v>84</v>
          </cell>
          <cell r="C16" t="str">
            <v>MOTOBOMBA ME-32200 C154 - 20 CV - TRIF. -2 EST. - 3 X 2.1/2 - Ø ROTOR 154 MM - 84 m.c.a.</v>
          </cell>
          <cell r="F16" t="str">
            <v>33,6</v>
          </cell>
        </row>
        <row r="17">
          <cell r="B17">
            <v>88</v>
          </cell>
          <cell r="C17" t="str">
            <v>MOTOBOMBA ME-32250 C157 - 25 CV - TRIF. -2 EST. - 3 X 2.1/2 - Ø ROTOR 157 MM - 88 m.c.a.</v>
          </cell>
          <cell r="F17" t="str">
            <v>34,6</v>
          </cell>
        </row>
        <row r="18">
          <cell r="B18">
            <v>76</v>
          </cell>
          <cell r="C18" t="str">
            <v>MOTOBOMBA ME-32150 B158 - 15 CV - TRIF. -2 EST. - 3 X 2.1/2 - Ø ROTOR 158 MM - 76 m.c.a.</v>
          </cell>
          <cell r="F18" t="str">
            <v>35,1</v>
          </cell>
        </row>
        <row r="19">
          <cell r="B19">
            <v>72</v>
          </cell>
          <cell r="C19" t="str">
            <v>MOTOBOMBA ME-32150 B158 - 15 CV - TRIF. -2 EST. - 3 X 2.1/2 - Ø ROTOR 158 MM - 72 m.c.a.</v>
          </cell>
          <cell r="F19" t="str">
            <v>37,6</v>
          </cell>
        </row>
        <row r="20">
          <cell r="B20">
            <v>80</v>
          </cell>
          <cell r="C20" t="str">
            <v>MOTOBOMBA ME-32200 C154 - 20 CV - TRIF. -2 EST. - 3 X 2.1/2 - Ø ROTOR 154 MM - 80 m.c.a.</v>
          </cell>
          <cell r="F20" t="str">
            <v>37,7</v>
          </cell>
        </row>
        <row r="21">
          <cell r="B21">
            <v>84</v>
          </cell>
          <cell r="C21" t="str">
            <v>MOTOBOMBA ME-32250 C157 - 25 CV - TRIF. -2 EST. - 3 X 2.1/2 - Ø ROTOR 157 MM - 84 m.c.a.</v>
          </cell>
          <cell r="F21" t="str">
            <v>38,7</v>
          </cell>
        </row>
        <row r="22">
          <cell r="B22">
            <v>76</v>
          </cell>
          <cell r="C22" t="str">
            <v>MOTOBOMBA ME-32200 C154 - 20 CV - TRIF. -2 EST. - 3 X 2.1/2 - Ø ROTOR 154 MM - 76 m.c.a.</v>
          </cell>
          <cell r="F22" t="str">
            <v>41,3</v>
          </cell>
        </row>
        <row r="23">
          <cell r="B23">
            <v>80</v>
          </cell>
          <cell r="C23" t="str">
            <v>MOTOBOMBA ME-32250 C157 - 25 CV - TRIF. -2 EST. - 3 X 2.1/2 - Ø ROTOR 157 MM - 80 m.c.a.</v>
          </cell>
          <cell r="F23" t="str">
            <v>42,3</v>
          </cell>
        </row>
        <row r="24">
          <cell r="B24">
            <v>72</v>
          </cell>
          <cell r="C24" t="str">
            <v>MOTOBOMBA ME-32200 C154 - 20 CV - TRIF. -2 EST. - 3 X 2.1/2 - Ø ROTOR 154 MM - 72 m.c.a.</v>
          </cell>
          <cell r="F24" t="str">
            <v>44,6</v>
          </cell>
        </row>
        <row r="25">
          <cell r="B25">
            <v>76</v>
          </cell>
          <cell r="C25" t="str">
            <v>MOTOBOMBA ME-32250 C157 - 25 CV - TRIF. -2 EST. - 3 X 2.1/2 - Ø ROTOR 157 MM - 76 m.c.a.</v>
          </cell>
          <cell r="F25" t="str">
            <v>45,5</v>
          </cell>
        </row>
        <row r="26">
          <cell r="B26">
            <v>68</v>
          </cell>
          <cell r="C26" t="str">
            <v>MOTOBOMBA ME-32200 C154 - 20 CV - TRIF. -2 EST. - 3 X 2.1/2 - Ø ROTOR 154 MM - 68 m.c.a.</v>
          </cell>
          <cell r="F26" t="str">
            <v>47,5</v>
          </cell>
        </row>
        <row r="27">
          <cell r="B27">
            <v>72</v>
          </cell>
          <cell r="C27" t="str">
            <v>MOTOBOMBA ME-32250 C157 - 25 CV - TRIF. -2 EST. - 3 X 2.1/2 - Ø ROTOR 157 MM - 72 m.c.a.</v>
          </cell>
          <cell r="F27" t="str">
            <v>48,4</v>
          </cell>
        </row>
        <row r="28">
          <cell r="B28">
            <v>66</v>
          </cell>
          <cell r="C28" t="str">
            <v>MOTOBOMBA ME-32200 C154 - 20 CV - TRIF. -2 EST. - 3 X 2.1/2 - Ø ROTOR 154 MM - 66 m.c.a.</v>
          </cell>
          <cell r="F28" t="str">
            <v>48,8</v>
          </cell>
        </row>
        <row r="29">
          <cell r="B29">
            <v>68</v>
          </cell>
          <cell r="C29" t="str">
            <v>MOTOBOMBA ME-32250 C157 - 25 CV - TRIF. -2 EST. - 3 X 2.1/2 - Ø ROTOR 157 MM - 68 m.c.a.</v>
          </cell>
          <cell r="F29" t="str">
            <v>51,1</v>
          </cell>
        </row>
        <row r="30">
          <cell r="B30">
            <v>62</v>
          </cell>
          <cell r="C30" t="str">
            <v>MOTOBOMBA ME-32200 C154 - 20 CV - TRIF. -2 EST. - 3 X 2.1/2 - Ø ROTOR 154 MM - 62 m.c.a.</v>
          </cell>
          <cell r="F30" t="str">
            <v>51,3</v>
          </cell>
        </row>
        <row r="31">
          <cell r="B31">
            <v>66</v>
          </cell>
          <cell r="C31" t="str">
            <v>MOTOBOMBA ME-32250 C157 - 25 CV - TRIF. -2 EST. - 3 X 2.1/2 - Ø ROTOR 157 MM - 66 m.c.a.</v>
          </cell>
          <cell r="F31" t="str">
            <v>52,3</v>
          </cell>
        </row>
        <row r="32">
          <cell r="B32">
            <v>60</v>
          </cell>
          <cell r="C32" t="str">
            <v>MOTOBOMBA ME-32200 C154 - 20 CV - TRIF. -2 EST. - 3 X 2.1/2 - Ø ROTOR 154 MM - 60 m.c.a.</v>
          </cell>
          <cell r="F32" t="str">
            <v>52,5</v>
          </cell>
        </row>
        <row r="33">
          <cell r="B33">
            <v>62</v>
          </cell>
          <cell r="C33" t="str">
            <v>MOTOBOMBA ME-32250 C157 - 25 CV - TRIF. -2 EST. - 3 X 2.1/2 - Ø ROTOR 157 MM - 62 m.c.a.</v>
          </cell>
          <cell r="F33" t="str">
            <v>54,5</v>
          </cell>
        </row>
        <row r="34">
          <cell r="B34">
            <v>60</v>
          </cell>
          <cell r="C34" t="str">
            <v>MOTOBOMBA ME-32250 C157 - 25 CV - TRIF. -2 EST. - 3 X 2.1/2 - Ø ROTOR 157 MM - 60 m.c.a.</v>
          </cell>
          <cell r="F34" t="str">
            <v>55,4</v>
          </cell>
        </row>
      </sheetData>
      <sheetData sheetId="14" refreshError="1"/>
      <sheetData sheetId="15" refreshError="1"/>
      <sheetData sheetId="16" refreshError="1">
        <row r="2">
          <cell r="D2" t="str">
            <v>0001</v>
          </cell>
        </row>
        <row r="3">
          <cell r="D3" t="str">
            <v>0002</v>
          </cell>
        </row>
        <row r="4">
          <cell r="D4" t="str">
            <v>0003</v>
          </cell>
        </row>
        <row r="5">
          <cell r="D5" t="str">
            <v>0004</v>
          </cell>
        </row>
        <row r="6">
          <cell r="D6" t="str">
            <v>0005</v>
          </cell>
        </row>
        <row r="7">
          <cell r="D7" t="str">
            <v>0006</v>
          </cell>
        </row>
        <row r="8">
          <cell r="D8" t="str">
            <v>0007</v>
          </cell>
        </row>
        <row r="9">
          <cell r="D9" t="str">
            <v>0008</v>
          </cell>
        </row>
        <row r="10">
          <cell r="D10" t="str">
            <v>0009</v>
          </cell>
        </row>
        <row r="11">
          <cell r="D11" t="str">
            <v>0010</v>
          </cell>
        </row>
        <row r="12">
          <cell r="D12" t="str">
            <v>0011</v>
          </cell>
        </row>
        <row r="13">
          <cell r="D13" t="str">
            <v>0012</v>
          </cell>
        </row>
        <row r="14">
          <cell r="D14" t="str">
            <v>0013</v>
          </cell>
        </row>
        <row r="15">
          <cell r="D15" t="str">
            <v>0014</v>
          </cell>
        </row>
        <row r="16">
          <cell r="D16" t="str">
            <v>0015</v>
          </cell>
        </row>
        <row r="17">
          <cell r="D17" t="str">
            <v>0016</v>
          </cell>
        </row>
        <row r="18">
          <cell r="D18" t="str">
            <v>0017</v>
          </cell>
        </row>
        <row r="19">
          <cell r="D19" t="str">
            <v>0018</v>
          </cell>
        </row>
        <row r="20">
          <cell r="D20" t="str">
            <v>0019</v>
          </cell>
        </row>
        <row r="21">
          <cell r="D21" t="str">
            <v>0020</v>
          </cell>
        </row>
        <row r="22">
          <cell r="D22" t="str">
            <v>0021</v>
          </cell>
        </row>
        <row r="23">
          <cell r="D23" t="str">
            <v>0022</v>
          </cell>
        </row>
        <row r="24">
          <cell r="D24" t="str">
            <v>0023</v>
          </cell>
        </row>
        <row r="25">
          <cell r="D25" t="str">
            <v>0024</v>
          </cell>
        </row>
        <row r="26">
          <cell r="D26" t="str">
            <v>0025</v>
          </cell>
        </row>
        <row r="27">
          <cell r="D27" t="str">
            <v>0026</v>
          </cell>
        </row>
        <row r="28">
          <cell r="D28" t="str">
            <v>0027</v>
          </cell>
        </row>
        <row r="29">
          <cell r="D29" t="str">
            <v>0028</v>
          </cell>
        </row>
        <row r="30">
          <cell r="D30" t="str">
            <v>0029</v>
          </cell>
        </row>
        <row r="31">
          <cell r="D31" t="str">
            <v>0030</v>
          </cell>
        </row>
        <row r="32">
          <cell r="D32" t="str">
            <v>0031</v>
          </cell>
        </row>
        <row r="33">
          <cell r="D33" t="str">
            <v>0032</v>
          </cell>
        </row>
        <row r="34">
          <cell r="D34" t="str">
            <v>0033</v>
          </cell>
        </row>
        <row r="35">
          <cell r="D35" t="str">
            <v>0034</v>
          </cell>
        </row>
        <row r="36">
          <cell r="D36" t="str">
            <v>0035</v>
          </cell>
        </row>
        <row r="37">
          <cell r="D37" t="str">
            <v>0036</v>
          </cell>
        </row>
        <row r="38">
          <cell r="D38" t="str">
            <v>0037</v>
          </cell>
        </row>
        <row r="39">
          <cell r="D39" t="str">
            <v>0038</v>
          </cell>
        </row>
        <row r="40">
          <cell r="D40" t="str">
            <v>0039</v>
          </cell>
        </row>
        <row r="41">
          <cell r="D41" t="str">
            <v>0040</v>
          </cell>
        </row>
        <row r="42">
          <cell r="D42" t="str">
            <v>0041</v>
          </cell>
        </row>
        <row r="43">
          <cell r="D43" t="str">
            <v>0042</v>
          </cell>
        </row>
        <row r="44">
          <cell r="D44" t="str">
            <v>0043</v>
          </cell>
        </row>
        <row r="45">
          <cell r="D45" t="str">
            <v>0044</v>
          </cell>
        </row>
        <row r="46">
          <cell r="D46" t="str">
            <v>0045</v>
          </cell>
        </row>
        <row r="47">
          <cell r="D47" t="str">
            <v>0046</v>
          </cell>
        </row>
        <row r="48">
          <cell r="D48" t="str">
            <v>0047</v>
          </cell>
        </row>
        <row r="49">
          <cell r="D49" t="str">
            <v>0048</v>
          </cell>
        </row>
        <row r="50">
          <cell r="D50" t="str">
            <v>0049</v>
          </cell>
        </row>
        <row r="51">
          <cell r="D51" t="str">
            <v>0050</v>
          </cell>
        </row>
        <row r="52">
          <cell r="D52" t="str">
            <v>0051</v>
          </cell>
        </row>
        <row r="53">
          <cell r="D53" t="str">
            <v>0052</v>
          </cell>
        </row>
        <row r="54">
          <cell r="D54" t="str">
            <v>0053</v>
          </cell>
        </row>
        <row r="55">
          <cell r="D55" t="str">
            <v>0054</v>
          </cell>
        </row>
        <row r="56">
          <cell r="D56" t="str">
            <v>0055</v>
          </cell>
        </row>
        <row r="57">
          <cell r="D57" t="str">
            <v>0056</v>
          </cell>
        </row>
        <row r="58">
          <cell r="D58" t="str">
            <v>0057</v>
          </cell>
        </row>
        <row r="59">
          <cell r="D59" t="str">
            <v>0058</v>
          </cell>
        </row>
        <row r="60">
          <cell r="D60" t="str">
            <v>0059</v>
          </cell>
        </row>
        <row r="61">
          <cell r="D61" t="str">
            <v>0060</v>
          </cell>
        </row>
        <row r="62">
          <cell r="D62" t="str">
            <v>0061</v>
          </cell>
        </row>
        <row r="63">
          <cell r="D63" t="str">
            <v>0062</v>
          </cell>
        </row>
        <row r="64">
          <cell r="D64" t="str">
            <v>0063</v>
          </cell>
        </row>
        <row r="65">
          <cell r="D65" t="str">
            <v>0064</v>
          </cell>
        </row>
        <row r="66">
          <cell r="D66" t="str">
            <v>0065</v>
          </cell>
        </row>
        <row r="67">
          <cell r="D67" t="str">
            <v>0066</v>
          </cell>
        </row>
        <row r="68">
          <cell r="D68" t="str">
            <v>0067</v>
          </cell>
        </row>
        <row r="69">
          <cell r="D69" t="str">
            <v>0068</v>
          </cell>
        </row>
        <row r="70">
          <cell r="D70" t="str">
            <v>0069</v>
          </cell>
        </row>
        <row r="71">
          <cell r="D71" t="str">
            <v>0070</v>
          </cell>
        </row>
        <row r="72">
          <cell r="D72" t="str">
            <v>0071</v>
          </cell>
        </row>
        <row r="73">
          <cell r="D73" t="str">
            <v>0072</v>
          </cell>
        </row>
        <row r="74">
          <cell r="D74" t="str">
            <v>0073</v>
          </cell>
        </row>
        <row r="75">
          <cell r="D75" t="str">
            <v>0074</v>
          </cell>
        </row>
        <row r="76">
          <cell r="D76" t="str">
            <v>0075</v>
          </cell>
        </row>
        <row r="77">
          <cell r="D77" t="str">
            <v>0076</v>
          </cell>
        </row>
        <row r="78">
          <cell r="D78" t="str">
            <v>0077</v>
          </cell>
        </row>
        <row r="79">
          <cell r="D79" t="str">
            <v>0078</v>
          </cell>
        </row>
        <row r="80">
          <cell r="D80" t="str">
            <v>0079</v>
          </cell>
        </row>
        <row r="81">
          <cell r="D81" t="str">
            <v>0080</v>
          </cell>
        </row>
        <row r="82">
          <cell r="D82" t="str">
            <v>0081</v>
          </cell>
        </row>
        <row r="83">
          <cell r="D83" t="str">
            <v>0082</v>
          </cell>
        </row>
        <row r="84">
          <cell r="D84" t="str">
            <v>0083</v>
          </cell>
        </row>
        <row r="85">
          <cell r="D85" t="str">
            <v>0084</v>
          </cell>
        </row>
        <row r="86">
          <cell r="D86" t="str">
            <v>0085</v>
          </cell>
        </row>
        <row r="87">
          <cell r="D87" t="str">
            <v>0086</v>
          </cell>
        </row>
        <row r="88">
          <cell r="D88" t="str">
            <v>0087</v>
          </cell>
        </row>
        <row r="89">
          <cell r="D89" t="str">
            <v>0088</v>
          </cell>
        </row>
        <row r="90">
          <cell r="D90" t="str">
            <v>0089</v>
          </cell>
        </row>
        <row r="91">
          <cell r="D91" t="str">
            <v>0090</v>
          </cell>
        </row>
        <row r="92">
          <cell r="D92" t="str">
            <v>0091</v>
          </cell>
        </row>
        <row r="93">
          <cell r="D93" t="str">
            <v>0092</v>
          </cell>
        </row>
        <row r="94">
          <cell r="D94" t="str">
            <v>0093</v>
          </cell>
        </row>
        <row r="95">
          <cell r="D95" t="str">
            <v>0094</v>
          </cell>
        </row>
        <row r="96">
          <cell r="D96" t="str">
            <v>0095</v>
          </cell>
        </row>
        <row r="97">
          <cell r="D97" t="str">
            <v>0096</v>
          </cell>
        </row>
        <row r="98">
          <cell r="D98" t="str">
            <v>0097</v>
          </cell>
        </row>
        <row r="99">
          <cell r="D99" t="str">
            <v>0098</v>
          </cell>
        </row>
        <row r="100">
          <cell r="D100" t="str">
            <v>0099</v>
          </cell>
        </row>
        <row r="101">
          <cell r="D101" t="str">
            <v>0100</v>
          </cell>
        </row>
        <row r="102">
          <cell r="D102" t="str">
            <v>0102</v>
          </cell>
        </row>
        <row r="103">
          <cell r="D103" t="str">
            <v>0101</v>
          </cell>
        </row>
        <row r="104">
          <cell r="D104" t="str">
            <v>0103</v>
          </cell>
        </row>
        <row r="105">
          <cell r="D105" t="str">
            <v>0104</v>
          </cell>
        </row>
        <row r="106">
          <cell r="D106" t="str">
            <v>0105</v>
          </cell>
        </row>
        <row r="107">
          <cell r="D107" t="str">
            <v>0106</v>
          </cell>
        </row>
        <row r="108">
          <cell r="D108" t="str">
            <v>0107</v>
          </cell>
        </row>
        <row r="109">
          <cell r="D109" t="str">
            <v>0108</v>
          </cell>
        </row>
        <row r="110">
          <cell r="D110" t="str">
            <v>0109</v>
          </cell>
        </row>
        <row r="111">
          <cell r="D111" t="str">
            <v>0111</v>
          </cell>
        </row>
        <row r="112">
          <cell r="D112" t="str">
            <v>0110</v>
          </cell>
        </row>
        <row r="113">
          <cell r="D113" t="str">
            <v>0112</v>
          </cell>
        </row>
        <row r="114">
          <cell r="D114" t="str">
            <v>0113</v>
          </cell>
        </row>
        <row r="115">
          <cell r="D115" t="str">
            <v>0114</v>
          </cell>
        </row>
        <row r="116">
          <cell r="D116" t="str">
            <v>0115</v>
          </cell>
        </row>
        <row r="117">
          <cell r="D117" t="str">
            <v>0116</v>
          </cell>
        </row>
        <row r="118">
          <cell r="D118" t="str">
            <v>0117</v>
          </cell>
        </row>
        <row r="119">
          <cell r="D119" t="str">
            <v>0118</v>
          </cell>
        </row>
        <row r="120">
          <cell r="D120" t="str">
            <v>0119</v>
          </cell>
        </row>
        <row r="121">
          <cell r="D121" t="str">
            <v>0120</v>
          </cell>
        </row>
        <row r="122">
          <cell r="D122" t="str">
            <v>0121</v>
          </cell>
        </row>
        <row r="123">
          <cell r="D123" t="str">
            <v>0124</v>
          </cell>
        </row>
        <row r="124">
          <cell r="D124" t="str">
            <v>0122</v>
          </cell>
        </row>
        <row r="125">
          <cell r="D125" t="str">
            <v>0123</v>
          </cell>
        </row>
        <row r="126">
          <cell r="D126" t="str">
            <v>0125</v>
          </cell>
        </row>
        <row r="127">
          <cell r="D127" t="str">
            <v>0126</v>
          </cell>
        </row>
        <row r="128">
          <cell r="D128" t="str">
            <v>0127</v>
          </cell>
        </row>
        <row r="129">
          <cell r="D129" t="str">
            <v>0128</v>
          </cell>
        </row>
        <row r="130">
          <cell r="D130" t="str">
            <v>0129</v>
          </cell>
        </row>
        <row r="131">
          <cell r="D131" t="str">
            <v>0131</v>
          </cell>
        </row>
        <row r="132">
          <cell r="D132" t="str">
            <v>0130</v>
          </cell>
        </row>
        <row r="133">
          <cell r="D133" t="str">
            <v>0132</v>
          </cell>
        </row>
        <row r="134">
          <cell r="D134" t="str">
            <v>0133</v>
          </cell>
        </row>
        <row r="135">
          <cell r="D135" t="str">
            <v>0134</v>
          </cell>
        </row>
        <row r="136">
          <cell r="D136" t="str">
            <v>0135</v>
          </cell>
        </row>
        <row r="137">
          <cell r="D137" t="str">
            <v>0136</v>
          </cell>
        </row>
        <row r="138">
          <cell r="D138" t="str">
            <v>0137</v>
          </cell>
        </row>
        <row r="139">
          <cell r="D139" t="str">
            <v>0138</v>
          </cell>
        </row>
        <row r="140">
          <cell r="D140" t="str">
            <v>0139</v>
          </cell>
        </row>
        <row r="141">
          <cell r="D141" t="str">
            <v>0141</v>
          </cell>
        </row>
        <row r="142">
          <cell r="D142" t="str">
            <v>0140</v>
          </cell>
        </row>
        <row r="143">
          <cell r="D143" t="str">
            <v>0142</v>
          </cell>
        </row>
        <row r="144">
          <cell r="D144" t="str">
            <v>0143</v>
          </cell>
        </row>
        <row r="145">
          <cell r="D145" t="str">
            <v>0144</v>
          </cell>
        </row>
        <row r="146">
          <cell r="D146" t="str">
            <v>0145</v>
          </cell>
        </row>
        <row r="147">
          <cell r="D147" t="str">
            <v>0146</v>
          </cell>
        </row>
        <row r="148">
          <cell r="D148" t="str">
            <v>0147</v>
          </cell>
        </row>
        <row r="149">
          <cell r="D149" t="str">
            <v>0148</v>
          </cell>
        </row>
        <row r="150">
          <cell r="D150" t="str">
            <v>0149</v>
          </cell>
        </row>
        <row r="151">
          <cell r="D151" t="str">
            <v>0150</v>
          </cell>
        </row>
        <row r="152">
          <cell r="D152" t="str">
            <v>0151</v>
          </cell>
        </row>
        <row r="153">
          <cell r="D153" t="str">
            <v>0152</v>
          </cell>
        </row>
        <row r="154">
          <cell r="D154" t="str">
            <v>0153</v>
          </cell>
        </row>
        <row r="155">
          <cell r="D155" t="str">
            <v>0154</v>
          </cell>
        </row>
        <row r="156">
          <cell r="D156" t="str">
            <v>0155</v>
          </cell>
        </row>
        <row r="157">
          <cell r="D157" t="str">
            <v>0156</v>
          </cell>
        </row>
        <row r="158">
          <cell r="D158" t="str">
            <v>0157</v>
          </cell>
        </row>
        <row r="159">
          <cell r="D159" t="str">
            <v>0158</v>
          </cell>
        </row>
        <row r="160">
          <cell r="D160" t="str">
            <v>0159</v>
          </cell>
        </row>
        <row r="161">
          <cell r="D161" t="str">
            <v>0160</v>
          </cell>
        </row>
        <row r="162">
          <cell r="D162" t="str">
            <v>0162</v>
          </cell>
        </row>
        <row r="163">
          <cell r="D163" t="str">
            <v>0161</v>
          </cell>
        </row>
        <row r="164">
          <cell r="D164" t="str">
            <v>0163</v>
          </cell>
        </row>
        <row r="165">
          <cell r="D165" t="str">
            <v>0164</v>
          </cell>
        </row>
        <row r="166">
          <cell r="D166" t="str">
            <v>0165</v>
          </cell>
        </row>
        <row r="167">
          <cell r="D167" t="str">
            <v>0166</v>
          </cell>
        </row>
        <row r="168">
          <cell r="D168" t="str">
            <v>0167</v>
          </cell>
        </row>
        <row r="169">
          <cell r="D169" t="str">
            <v>0168</v>
          </cell>
        </row>
        <row r="170">
          <cell r="D170" t="str">
            <v>0170</v>
          </cell>
        </row>
        <row r="171">
          <cell r="D171" t="str">
            <v>0169</v>
          </cell>
        </row>
        <row r="172">
          <cell r="D172" t="str">
            <v>0171</v>
          </cell>
        </row>
        <row r="173">
          <cell r="D173" t="str">
            <v>0172</v>
          </cell>
        </row>
        <row r="174">
          <cell r="D174" t="str">
            <v>0173</v>
          </cell>
        </row>
        <row r="175">
          <cell r="D175" t="str">
            <v>0174</v>
          </cell>
        </row>
        <row r="176">
          <cell r="D176" t="str">
            <v>0175</v>
          </cell>
        </row>
        <row r="177">
          <cell r="D177" t="str">
            <v>0176</v>
          </cell>
        </row>
        <row r="178">
          <cell r="D178" t="str">
            <v>0177</v>
          </cell>
        </row>
        <row r="179">
          <cell r="D179" t="str">
            <v>0178</v>
          </cell>
        </row>
        <row r="180">
          <cell r="D180" t="str">
            <v>0179</v>
          </cell>
        </row>
        <row r="181">
          <cell r="D181" t="str">
            <v>0180</v>
          </cell>
        </row>
        <row r="182">
          <cell r="D182" t="str">
            <v>0181</v>
          </cell>
        </row>
        <row r="183">
          <cell r="D183" t="str">
            <v>0182</v>
          </cell>
        </row>
        <row r="184">
          <cell r="D184" t="str">
            <v>0183</v>
          </cell>
        </row>
        <row r="185">
          <cell r="D185" t="str">
            <v>0184</v>
          </cell>
        </row>
        <row r="186">
          <cell r="D186" t="str">
            <v>0185</v>
          </cell>
        </row>
        <row r="187">
          <cell r="D187" t="str">
            <v>0186</v>
          </cell>
        </row>
        <row r="188">
          <cell r="D188" t="str">
            <v>0187</v>
          </cell>
        </row>
        <row r="189">
          <cell r="D189" t="str">
            <v>0188</v>
          </cell>
        </row>
        <row r="190">
          <cell r="D190" t="str">
            <v>0189</v>
          </cell>
        </row>
        <row r="191">
          <cell r="D191" t="str">
            <v>0190</v>
          </cell>
        </row>
        <row r="192">
          <cell r="D192" t="str">
            <v>0191</v>
          </cell>
        </row>
        <row r="193">
          <cell r="D193" t="str">
            <v>0192</v>
          </cell>
        </row>
        <row r="194">
          <cell r="D194" t="str">
            <v>0193</v>
          </cell>
        </row>
        <row r="195">
          <cell r="D195" t="str">
            <v>0194</v>
          </cell>
        </row>
        <row r="196">
          <cell r="D196" t="str">
            <v>0195</v>
          </cell>
        </row>
        <row r="197">
          <cell r="D197" t="str">
            <v>0197</v>
          </cell>
        </row>
        <row r="198">
          <cell r="D198" t="str">
            <v>0196</v>
          </cell>
        </row>
        <row r="199">
          <cell r="D199" t="str">
            <v>0198</v>
          </cell>
        </row>
        <row r="200">
          <cell r="D200" t="str">
            <v>0199</v>
          </cell>
        </row>
        <row r="201">
          <cell r="D201" t="str">
            <v>0200</v>
          </cell>
        </row>
        <row r="202">
          <cell r="D202" t="str">
            <v>0201</v>
          </cell>
        </row>
        <row r="203">
          <cell r="D203" t="str">
            <v>0202</v>
          </cell>
        </row>
        <row r="204">
          <cell r="D204" t="str">
            <v>0203</v>
          </cell>
        </row>
        <row r="205">
          <cell r="D205" t="str">
            <v>0204</v>
          </cell>
        </row>
        <row r="206">
          <cell r="D206" t="str">
            <v>0205</v>
          </cell>
        </row>
        <row r="207">
          <cell r="D207" t="str">
            <v>0206</v>
          </cell>
        </row>
        <row r="208">
          <cell r="D208" t="str">
            <v>0207</v>
          </cell>
        </row>
        <row r="209">
          <cell r="D209" t="str">
            <v>0208</v>
          </cell>
        </row>
        <row r="210">
          <cell r="D210" t="str">
            <v>0209</v>
          </cell>
        </row>
        <row r="211">
          <cell r="D211" t="str">
            <v>0210</v>
          </cell>
        </row>
        <row r="212">
          <cell r="D212" t="str">
            <v>0211</v>
          </cell>
        </row>
        <row r="213">
          <cell r="D213" t="str">
            <v>0212</v>
          </cell>
        </row>
        <row r="214">
          <cell r="D214" t="str">
            <v>0213</v>
          </cell>
        </row>
        <row r="215">
          <cell r="D215" t="str">
            <v>0214</v>
          </cell>
        </row>
        <row r="216">
          <cell r="D216" t="str">
            <v>0215</v>
          </cell>
        </row>
        <row r="217">
          <cell r="D217" t="str">
            <v>0217</v>
          </cell>
        </row>
        <row r="218">
          <cell r="D218" t="str">
            <v>0216</v>
          </cell>
        </row>
        <row r="219">
          <cell r="D219" t="str">
            <v>0218</v>
          </cell>
        </row>
        <row r="220">
          <cell r="D220" t="str">
            <v>0219</v>
          </cell>
        </row>
        <row r="221">
          <cell r="D221" t="str">
            <v>0220</v>
          </cell>
        </row>
        <row r="222">
          <cell r="D222" t="str">
            <v>0221</v>
          </cell>
        </row>
        <row r="223">
          <cell r="D223" t="str">
            <v>0224</v>
          </cell>
        </row>
        <row r="224">
          <cell r="D224" t="str">
            <v>0222</v>
          </cell>
        </row>
        <row r="225">
          <cell r="D225" t="str">
            <v>0223</v>
          </cell>
        </row>
        <row r="226">
          <cell r="D226" t="str">
            <v>0225</v>
          </cell>
        </row>
        <row r="227">
          <cell r="D227" t="str">
            <v>0226</v>
          </cell>
        </row>
        <row r="228">
          <cell r="D228" t="str">
            <v>0227</v>
          </cell>
        </row>
        <row r="229">
          <cell r="D229" t="str">
            <v>0228</v>
          </cell>
        </row>
        <row r="230">
          <cell r="D230" t="str">
            <v>0229</v>
          </cell>
        </row>
        <row r="231">
          <cell r="D231" t="str">
            <v>0230</v>
          </cell>
        </row>
        <row r="232">
          <cell r="D232" t="str">
            <v>0231</v>
          </cell>
        </row>
        <row r="233">
          <cell r="D233" t="str">
            <v>0232</v>
          </cell>
        </row>
        <row r="234">
          <cell r="D234" t="str">
            <v>0233</v>
          </cell>
        </row>
        <row r="235">
          <cell r="D235" t="str">
            <v>0234</v>
          </cell>
        </row>
        <row r="236">
          <cell r="D236" t="str">
            <v>0235</v>
          </cell>
        </row>
        <row r="237">
          <cell r="D237" t="str">
            <v>0236</v>
          </cell>
        </row>
        <row r="238">
          <cell r="D238" t="str">
            <v>0238</v>
          </cell>
        </row>
        <row r="239">
          <cell r="D239" t="str">
            <v>0237</v>
          </cell>
        </row>
        <row r="240">
          <cell r="D240" t="str">
            <v>0239</v>
          </cell>
        </row>
        <row r="241">
          <cell r="D241" t="str">
            <v>0240</v>
          </cell>
        </row>
        <row r="242">
          <cell r="D242" t="str">
            <v>0241</v>
          </cell>
        </row>
        <row r="243">
          <cell r="D243" t="str">
            <v>0242</v>
          </cell>
        </row>
        <row r="244">
          <cell r="D244" t="str">
            <v>0243</v>
          </cell>
        </row>
        <row r="245">
          <cell r="D245" t="str">
            <v>0244</v>
          </cell>
        </row>
        <row r="246">
          <cell r="D246" t="str">
            <v>0245</v>
          </cell>
        </row>
        <row r="247">
          <cell r="D247" t="str">
            <v>0246</v>
          </cell>
        </row>
        <row r="248">
          <cell r="D248" t="str">
            <v>0247</v>
          </cell>
        </row>
        <row r="249">
          <cell r="D249" t="str">
            <v>0248</v>
          </cell>
        </row>
        <row r="250">
          <cell r="D250" t="str">
            <v>0249</v>
          </cell>
        </row>
        <row r="251">
          <cell r="D251" t="str">
            <v>0250</v>
          </cell>
        </row>
        <row r="252">
          <cell r="D252" t="str">
            <v>0251</v>
          </cell>
        </row>
        <row r="253">
          <cell r="D253" t="str">
            <v>0252</v>
          </cell>
        </row>
        <row r="254">
          <cell r="D254" t="str">
            <v>0253</v>
          </cell>
        </row>
        <row r="255">
          <cell r="D255" t="str">
            <v>0254</v>
          </cell>
        </row>
        <row r="256">
          <cell r="D256" t="str">
            <v>0255</v>
          </cell>
        </row>
        <row r="257">
          <cell r="D257" t="str">
            <v>0256</v>
          </cell>
        </row>
        <row r="258">
          <cell r="D258" t="str">
            <v>0257</v>
          </cell>
        </row>
        <row r="259">
          <cell r="D259" t="str">
            <v>0258</v>
          </cell>
        </row>
        <row r="260">
          <cell r="D260" t="str">
            <v>0259</v>
          </cell>
        </row>
        <row r="261">
          <cell r="D261" t="str">
            <v>0260</v>
          </cell>
        </row>
        <row r="262">
          <cell r="D262" t="str">
            <v>0261</v>
          </cell>
        </row>
        <row r="263">
          <cell r="D263" t="str">
            <v>0262</v>
          </cell>
        </row>
        <row r="264">
          <cell r="D264" t="str">
            <v>0263</v>
          </cell>
        </row>
        <row r="265">
          <cell r="D265" t="str">
            <v>0264</v>
          </cell>
        </row>
        <row r="266">
          <cell r="D266" t="str">
            <v>0265</v>
          </cell>
        </row>
        <row r="267">
          <cell r="D267" t="str">
            <v>0266</v>
          </cell>
        </row>
        <row r="268">
          <cell r="D268" t="str">
            <v>0267</v>
          </cell>
        </row>
        <row r="269">
          <cell r="D269" t="str">
            <v>0268</v>
          </cell>
        </row>
        <row r="270">
          <cell r="D270" t="str">
            <v>0269</v>
          </cell>
        </row>
        <row r="271">
          <cell r="D271" t="str">
            <v>0270</v>
          </cell>
        </row>
        <row r="272">
          <cell r="D272" t="str">
            <v>0271</v>
          </cell>
        </row>
        <row r="273">
          <cell r="D273" t="str">
            <v>0272</v>
          </cell>
        </row>
        <row r="274">
          <cell r="D274" t="str">
            <v>0273</v>
          </cell>
        </row>
        <row r="275">
          <cell r="D275" t="str">
            <v>0274</v>
          </cell>
        </row>
        <row r="276">
          <cell r="D276" t="str">
            <v>0277</v>
          </cell>
        </row>
        <row r="277">
          <cell r="D277" t="str">
            <v>0275</v>
          </cell>
        </row>
        <row r="278">
          <cell r="D278" t="str">
            <v>0276</v>
          </cell>
        </row>
        <row r="279">
          <cell r="D279" t="str">
            <v>0278</v>
          </cell>
        </row>
        <row r="280">
          <cell r="D280" t="str">
            <v>0279</v>
          </cell>
        </row>
        <row r="281">
          <cell r="D281" t="str">
            <v>0280</v>
          </cell>
        </row>
        <row r="282">
          <cell r="D282" t="str">
            <v>0281</v>
          </cell>
        </row>
        <row r="283">
          <cell r="D283" t="str">
            <v>0282</v>
          </cell>
        </row>
        <row r="284">
          <cell r="D284" t="str">
            <v>0286</v>
          </cell>
        </row>
        <row r="285">
          <cell r="D285" t="str">
            <v>0283</v>
          </cell>
        </row>
        <row r="286">
          <cell r="D286" t="str">
            <v>0284</v>
          </cell>
        </row>
        <row r="287">
          <cell r="D287" t="str">
            <v>0285</v>
          </cell>
        </row>
        <row r="288">
          <cell r="D288" t="str">
            <v>0287</v>
          </cell>
        </row>
        <row r="289">
          <cell r="D289" t="str">
            <v>0288</v>
          </cell>
        </row>
        <row r="290">
          <cell r="D290" t="str">
            <v>0289</v>
          </cell>
        </row>
        <row r="291">
          <cell r="D291" t="str">
            <v>0290</v>
          </cell>
        </row>
        <row r="292">
          <cell r="D292" t="str">
            <v>0293</v>
          </cell>
        </row>
        <row r="293">
          <cell r="D293" t="str">
            <v>0291</v>
          </cell>
        </row>
        <row r="294">
          <cell r="D294" t="str">
            <v>0292</v>
          </cell>
        </row>
        <row r="295">
          <cell r="D295" t="str">
            <v>0294</v>
          </cell>
        </row>
        <row r="296">
          <cell r="D296" t="str">
            <v>0295</v>
          </cell>
        </row>
        <row r="297">
          <cell r="D297" t="str">
            <v>0296</v>
          </cell>
        </row>
        <row r="298">
          <cell r="D298" t="str">
            <v>0297</v>
          </cell>
        </row>
        <row r="299">
          <cell r="D299" t="str">
            <v>0298</v>
          </cell>
        </row>
        <row r="300">
          <cell r="D300" t="str">
            <v>0299</v>
          </cell>
        </row>
        <row r="301">
          <cell r="D301" t="str">
            <v>0300</v>
          </cell>
        </row>
        <row r="302">
          <cell r="D302" t="str">
            <v>0301</v>
          </cell>
        </row>
        <row r="303">
          <cell r="D303" t="str">
            <v>0302</v>
          </cell>
        </row>
        <row r="304">
          <cell r="D304" t="str">
            <v>0303</v>
          </cell>
        </row>
        <row r="305">
          <cell r="D305" t="str">
            <v>0304</v>
          </cell>
        </row>
        <row r="306">
          <cell r="D306" t="str">
            <v>0305</v>
          </cell>
        </row>
        <row r="307">
          <cell r="D307" t="str">
            <v>0306</v>
          </cell>
        </row>
        <row r="308">
          <cell r="D308" t="str">
            <v>0307</v>
          </cell>
        </row>
        <row r="309">
          <cell r="D309" t="str">
            <v>0309</v>
          </cell>
        </row>
        <row r="310">
          <cell r="D310" t="str">
            <v>0308</v>
          </cell>
        </row>
        <row r="311">
          <cell r="D311" t="str">
            <v>0310</v>
          </cell>
        </row>
        <row r="312">
          <cell r="D312" t="str">
            <v>0311</v>
          </cell>
        </row>
        <row r="313">
          <cell r="D313" t="str">
            <v>0312</v>
          </cell>
        </row>
        <row r="314">
          <cell r="D314" t="str">
            <v>0313</v>
          </cell>
        </row>
        <row r="315">
          <cell r="D315" t="str">
            <v>0315</v>
          </cell>
        </row>
        <row r="316">
          <cell r="D316" t="str">
            <v>0314</v>
          </cell>
        </row>
        <row r="317">
          <cell r="D317" t="str">
            <v>0316</v>
          </cell>
        </row>
        <row r="318">
          <cell r="D318" t="str">
            <v>0318</v>
          </cell>
        </row>
        <row r="319">
          <cell r="D319" t="str">
            <v>0317</v>
          </cell>
        </row>
        <row r="320">
          <cell r="D320" t="str">
            <v>0319</v>
          </cell>
        </row>
        <row r="321">
          <cell r="D321" t="str">
            <v>0320</v>
          </cell>
        </row>
        <row r="322">
          <cell r="D322" t="str">
            <v>0321</v>
          </cell>
        </row>
        <row r="323">
          <cell r="D323" t="str">
            <v>0322</v>
          </cell>
        </row>
        <row r="324">
          <cell r="D324" t="str">
            <v>0324</v>
          </cell>
        </row>
        <row r="325">
          <cell r="D325" t="str">
            <v>0323</v>
          </cell>
        </row>
        <row r="326">
          <cell r="D326" t="str">
            <v>0325</v>
          </cell>
        </row>
        <row r="327">
          <cell r="D327" t="str">
            <v>0326</v>
          </cell>
        </row>
        <row r="328">
          <cell r="D328" t="str">
            <v>0327</v>
          </cell>
        </row>
        <row r="329">
          <cell r="D329" t="str">
            <v>0328</v>
          </cell>
        </row>
        <row r="330">
          <cell r="D330" t="str">
            <v>0329</v>
          </cell>
        </row>
        <row r="331">
          <cell r="D331" t="str">
            <v>0330</v>
          </cell>
        </row>
        <row r="332">
          <cell r="D332" t="str">
            <v>0331</v>
          </cell>
        </row>
        <row r="333">
          <cell r="D333" t="str">
            <v>0332</v>
          </cell>
        </row>
        <row r="334">
          <cell r="D334" t="str">
            <v>0335</v>
          </cell>
        </row>
        <row r="335">
          <cell r="D335" t="str">
            <v>0333</v>
          </cell>
        </row>
        <row r="336">
          <cell r="D336" t="str">
            <v>0334</v>
          </cell>
        </row>
        <row r="337">
          <cell r="D337" t="str">
            <v>0336</v>
          </cell>
        </row>
        <row r="338">
          <cell r="D338" t="str">
            <v>0337</v>
          </cell>
        </row>
        <row r="339">
          <cell r="D339" t="str">
            <v>0338</v>
          </cell>
        </row>
        <row r="340">
          <cell r="D340" t="str">
            <v>0339</v>
          </cell>
        </row>
        <row r="341">
          <cell r="D341" t="str">
            <v>0340</v>
          </cell>
        </row>
        <row r="342">
          <cell r="D342" t="str">
            <v>0343</v>
          </cell>
        </row>
        <row r="343">
          <cell r="D343" t="str">
            <v>0341</v>
          </cell>
        </row>
        <row r="344">
          <cell r="D344" t="str">
            <v>0342</v>
          </cell>
        </row>
        <row r="345">
          <cell r="D345" t="str">
            <v>0344</v>
          </cell>
        </row>
        <row r="346">
          <cell r="D346" t="str">
            <v>0345</v>
          </cell>
        </row>
        <row r="347">
          <cell r="D347" t="str">
            <v>0346</v>
          </cell>
        </row>
        <row r="348">
          <cell r="D348" t="str">
            <v>0347</v>
          </cell>
        </row>
        <row r="349">
          <cell r="D349" t="str">
            <v>0348</v>
          </cell>
        </row>
        <row r="350">
          <cell r="D350" t="str">
            <v>0350</v>
          </cell>
        </row>
        <row r="351">
          <cell r="D351" t="str">
            <v>0349</v>
          </cell>
        </row>
        <row r="352">
          <cell r="D352" t="str">
            <v>0351</v>
          </cell>
        </row>
        <row r="353">
          <cell r="D353" t="str">
            <v>0352</v>
          </cell>
        </row>
        <row r="354">
          <cell r="D354" t="str">
            <v>0353</v>
          </cell>
        </row>
        <row r="355">
          <cell r="D355" t="str">
            <v>0354</v>
          </cell>
        </row>
        <row r="356">
          <cell r="D356" t="str">
            <v>0355</v>
          </cell>
        </row>
        <row r="357">
          <cell r="D357" t="str">
            <v>0356</v>
          </cell>
        </row>
        <row r="358">
          <cell r="D358" t="str">
            <v>0358</v>
          </cell>
        </row>
        <row r="359">
          <cell r="D359" t="str">
            <v>0357</v>
          </cell>
        </row>
        <row r="360">
          <cell r="D360" t="str">
            <v>0359</v>
          </cell>
        </row>
        <row r="361">
          <cell r="D361" t="str">
            <v>0360</v>
          </cell>
        </row>
        <row r="362">
          <cell r="D362" t="str">
            <v>0361</v>
          </cell>
        </row>
        <row r="363">
          <cell r="D363" t="str">
            <v>0362</v>
          </cell>
        </row>
        <row r="364">
          <cell r="D364" t="str">
            <v>0363</v>
          </cell>
        </row>
        <row r="365">
          <cell r="D365" t="str">
            <v>0364</v>
          </cell>
        </row>
        <row r="366">
          <cell r="D366" t="str">
            <v>0365</v>
          </cell>
        </row>
        <row r="367">
          <cell r="D367" t="str">
            <v>0366</v>
          </cell>
        </row>
        <row r="368">
          <cell r="D368" t="str">
            <v>0367</v>
          </cell>
        </row>
        <row r="369">
          <cell r="D369" t="str">
            <v>0368</v>
          </cell>
        </row>
        <row r="370">
          <cell r="D370" t="str">
            <v>0369</v>
          </cell>
        </row>
        <row r="371">
          <cell r="D371" t="str">
            <v>0370</v>
          </cell>
        </row>
        <row r="372">
          <cell r="D372" t="str">
            <v>0371</v>
          </cell>
        </row>
        <row r="373">
          <cell r="D373" t="str">
            <v>0372</v>
          </cell>
        </row>
        <row r="374">
          <cell r="D374" t="str">
            <v>0373</v>
          </cell>
        </row>
        <row r="375">
          <cell r="D375" t="str">
            <v>0374</v>
          </cell>
        </row>
        <row r="376">
          <cell r="D376" t="str">
            <v>0375</v>
          </cell>
        </row>
        <row r="377">
          <cell r="D377" t="str">
            <v>0376</v>
          </cell>
        </row>
        <row r="378">
          <cell r="D378" t="str">
            <v>0377</v>
          </cell>
        </row>
        <row r="379">
          <cell r="D379" t="str">
            <v>0378</v>
          </cell>
        </row>
        <row r="380">
          <cell r="D380" t="str">
            <v>0379</v>
          </cell>
        </row>
        <row r="381">
          <cell r="D381" t="str">
            <v>0380</v>
          </cell>
        </row>
        <row r="382">
          <cell r="D382" t="str">
            <v>0381</v>
          </cell>
        </row>
        <row r="383">
          <cell r="D383" t="str">
            <v>0382</v>
          </cell>
        </row>
        <row r="384">
          <cell r="D384" t="str">
            <v>0383</v>
          </cell>
        </row>
        <row r="385">
          <cell r="D385" t="str">
            <v>0384</v>
          </cell>
        </row>
        <row r="386">
          <cell r="D386" t="str">
            <v>0385</v>
          </cell>
        </row>
        <row r="387">
          <cell r="D387" t="str">
            <v>0386</v>
          </cell>
        </row>
        <row r="388">
          <cell r="D388" t="str">
            <v>0387</v>
          </cell>
        </row>
        <row r="389">
          <cell r="D389" t="str">
            <v>0388</v>
          </cell>
        </row>
        <row r="390">
          <cell r="D390" t="str">
            <v>0389</v>
          </cell>
        </row>
        <row r="391">
          <cell r="D391" t="str">
            <v>0390</v>
          </cell>
        </row>
        <row r="392">
          <cell r="D392" t="str">
            <v>0391</v>
          </cell>
        </row>
        <row r="393">
          <cell r="D393" t="str">
            <v>0392</v>
          </cell>
        </row>
        <row r="394">
          <cell r="D394" t="str">
            <v>0393</v>
          </cell>
        </row>
        <row r="395">
          <cell r="D395" t="str">
            <v>0394</v>
          </cell>
        </row>
        <row r="396">
          <cell r="D396" t="str">
            <v>0395</v>
          </cell>
        </row>
        <row r="397">
          <cell r="D397" t="str">
            <v>0396</v>
          </cell>
        </row>
        <row r="398">
          <cell r="D398" t="str">
            <v>0397</v>
          </cell>
        </row>
        <row r="399">
          <cell r="D399" t="str">
            <v>0398</v>
          </cell>
        </row>
        <row r="400">
          <cell r="D400" t="str">
            <v>0399</v>
          </cell>
        </row>
        <row r="401">
          <cell r="D401" t="str">
            <v>0400</v>
          </cell>
        </row>
        <row r="402">
          <cell r="D402" t="str">
            <v>0401</v>
          </cell>
        </row>
        <row r="403">
          <cell r="D403" t="str">
            <v>0402</v>
          </cell>
        </row>
        <row r="404">
          <cell r="D404" t="str">
            <v>0403</v>
          </cell>
        </row>
        <row r="405">
          <cell r="D405" t="str">
            <v>0404</v>
          </cell>
        </row>
        <row r="406">
          <cell r="D406" t="str">
            <v>0405</v>
          </cell>
        </row>
        <row r="407">
          <cell r="D407" t="str">
            <v>0406</v>
          </cell>
        </row>
        <row r="408">
          <cell r="D408" t="str">
            <v>0407</v>
          </cell>
        </row>
        <row r="409">
          <cell r="D409" t="str">
            <v>0408</v>
          </cell>
        </row>
        <row r="410">
          <cell r="D410" t="str">
            <v>0409</v>
          </cell>
        </row>
        <row r="411">
          <cell r="D411" t="str">
            <v>0410</v>
          </cell>
        </row>
        <row r="412">
          <cell r="D412" t="str">
            <v>0411</v>
          </cell>
        </row>
        <row r="413">
          <cell r="D413" t="str">
            <v>0412</v>
          </cell>
        </row>
        <row r="414">
          <cell r="D414" t="str">
            <v>0413</v>
          </cell>
        </row>
        <row r="415">
          <cell r="D415" t="str">
            <v>0414</v>
          </cell>
        </row>
        <row r="416">
          <cell r="D416" t="str">
            <v>0415</v>
          </cell>
        </row>
        <row r="417">
          <cell r="D417" t="str">
            <v>0416</v>
          </cell>
        </row>
        <row r="418">
          <cell r="D418" t="str">
            <v>0417</v>
          </cell>
        </row>
        <row r="419">
          <cell r="D419" t="str">
            <v>0418</v>
          </cell>
        </row>
        <row r="420">
          <cell r="D420" t="str">
            <v>0419</v>
          </cell>
        </row>
        <row r="421">
          <cell r="D421" t="str">
            <v>0420</v>
          </cell>
        </row>
        <row r="422">
          <cell r="D422" t="str">
            <v>0421</v>
          </cell>
        </row>
        <row r="423">
          <cell r="D423" t="str">
            <v>0422</v>
          </cell>
        </row>
        <row r="424">
          <cell r="D424" t="str">
            <v>0423</v>
          </cell>
        </row>
        <row r="425">
          <cell r="D425" t="str">
            <v>0424</v>
          </cell>
        </row>
        <row r="426">
          <cell r="D426" t="str">
            <v>0425</v>
          </cell>
        </row>
        <row r="427">
          <cell r="D427" t="str">
            <v>0426</v>
          </cell>
        </row>
        <row r="428">
          <cell r="D428" t="str">
            <v>0427</v>
          </cell>
        </row>
        <row r="429">
          <cell r="D429" t="str">
            <v>0428</v>
          </cell>
        </row>
        <row r="430">
          <cell r="D430" t="str">
            <v>0429</v>
          </cell>
        </row>
        <row r="431">
          <cell r="D431" t="str">
            <v>0430</v>
          </cell>
        </row>
        <row r="432">
          <cell r="D432" t="str">
            <v>0431</v>
          </cell>
        </row>
        <row r="433">
          <cell r="D433" t="str">
            <v>0432</v>
          </cell>
        </row>
        <row r="434">
          <cell r="D434" t="str">
            <v>0433</v>
          </cell>
        </row>
        <row r="435">
          <cell r="D435" t="str">
            <v>0434</v>
          </cell>
        </row>
        <row r="436">
          <cell r="D436" t="str">
            <v>0435</v>
          </cell>
        </row>
        <row r="437">
          <cell r="D437" t="str">
            <v>0436</v>
          </cell>
        </row>
        <row r="438">
          <cell r="D438" t="str">
            <v>0437</v>
          </cell>
        </row>
        <row r="439">
          <cell r="D439" t="str">
            <v>0438</v>
          </cell>
        </row>
        <row r="440">
          <cell r="D440" t="str">
            <v>0439</v>
          </cell>
        </row>
        <row r="441">
          <cell r="D441" t="str">
            <v>0440</v>
          </cell>
        </row>
        <row r="442">
          <cell r="D442" t="str">
            <v>0441</v>
          </cell>
        </row>
        <row r="443">
          <cell r="D443" t="str">
            <v>0442</v>
          </cell>
        </row>
        <row r="444">
          <cell r="D444" t="str">
            <v>0443</v>
          </cell>
        </row>
        <row r="445">
          <cell r="D445" t="str">
            <v>0444</v>
          </cell>
        </row>
        <row r="446">
          <cell r="D446" t="str">
            <v>0445</v>
          </cell>
        </row>
        <row r="447">
          <cell r="D447" t="str">
            <v>0446</v>
          </cell>
        </row>
        <row r="448">
          <cell r="D448" t="str">
            <v>0447</v>
          </cell>
        </row>
        <row r="449">
          <cell r="D449" t="str">
            <v>0448</v>
          </cell>
        </row>
        <row r="450">
          <cell r="D450" t="str">
            <v>0449</v>
          </cell>
        </row>
        <row r="451">
          <cell r="D451" t="str">
            <v>0450</v>
          </cell>
        </row>
        <row r="452">
          <cell r="D452" t="str">
            <v>0451</v>
          </cell>
        </row>
        <row r="453">
          <cell r="D453" t="str">
            <v>0452</v>
          </cell>
        </row>
        <row r="454">
          <cell r="D454" t="str">
            <v>0453</v>
          </cell>
        </row>
        <row r="455">
          <cell r="D455" t="str">
            <v>0454</v>
          </cell>
        </row>
        <row r="456">
          <cell r="D456" t="str">
            <v>0455</v>
          </cell>
        </row>
        <row r="457">
          <cell r="D457" t="str">
            <v>0456</v>
          </cell>
        </row>
        <row r="458">
          <cell r="D458" t="str">
            <v>0457</v>
          </cell>
        </row>
        <row r="459">
          <cell r="D459" t="str">
            <v>0458</v>
          </cell>
        </row>
        <row r="460">
          <cell r="D460" t="str">
            <v>0459</v>
          </cell>
        </row>
        <row r="461">
          <cell r="D461" t="str">
            <v>0460</v>
          </cell>
        </row>
        <row r="462">
          <cell r="D462" t="str">
            <v>0461</v>
          </cell>
        </row>
        <row r="463">
          <cell r="D463" t="str">
            <v>0462</v>
          </cell>
        </row>
        <row r="464">
          <cell r="D464" t="str">
            <v>0463</v>
          </cell>
        </row>
        <row r="465">
          <cell r="D465" t="str">
            <v>0464</v>
          </cell>
        </row>
        <row r="466">
          <cell r="D466" t="str">
            <v>0465</v>
          </cell>
        </row>
        <row r="467">
          <cell r="D467" t="str">
            <v>0466</v>
          </cell>
        </row>
        <row r="468">
          <cell r="D468" t="str">
            <v>0467</v>
          </cell>
        </row>
        <row r="469">
          <cell r="D469" t="str">
            <v>0468</v>
          </cell>
        </row>
        <row r="470">
          <cell r="D470" t="str">
            <v>0469</v>
          </cell>
        </row>
        <row r="471">
          <cell r="D471" t="str">
            <v>0470</v>
          </cell>
        </row>
        <row r="472">
          <cell r="D472" t="str">
            <v>0471</v>
          </cell>
        </row>
        <row r="473">
          <cell r="D473" t="str">
            <v>0472</v>
          </cell>
        </row>
        <row r="474">
          <cell r="D474" t="str">
            <v>0473</v>
          </cell>
        </row>
        <row r="475">
          <cell r="D475" t="str">
            <v>0474</v>
          </cell>
        </row>
        <row r="476">
          <cell r="D476" t="str">
            <v>0475</v>
          </cell>
        </row>
        <row r="477">
          <cell r="D477" t="str">
            <v>0476</v>
          </cell>
        </row>
        <row r="478">
          <cell r="D478" t="str">
            <v>0477</v>
          </cell>
        </row>
        <row r="479">
          <cell r="D479" t="str">
            <v>0478</v>
          </cell>
        </row>
        <row r="480">
          <cell r="D480" t="str">
            <v>0479</v>
          </cell>
        </row>
        <row r="481">
          <cell r="D481" t="str">
            <v>0480</v>
          </cell>
        </row>
        <row r="482">
          <cell r="D482" t="str">
            <v>0481</v>
          </cell>
        </row>
        <row r="483">
          <cell r="D483" t="str">
            <v>0482</v>
          </cell>
        </row>
        <row r="484">
          <cell r="D484" t="str">
            <v>0483</v>
          </cell>
        </row>
        <row r="485">
          <cell r="D485" t="str">
            <v>0484</v>
          </cell>
        </row>
        <row r="486">
          <cell r="D486" t="str">
            <v>0485</v>
          </cell>
        </row>
        <row r="487">
          <cell r="D487" t="str">
            <v>0486</v>
          </cell>
        </row>
        <row r="488">
          <cell r="D488" t="str">
            <v>0487</v>
          </cell>
        </row>
        <row r="489">
          <cell r="D489" t="str">
            <v>0488</v>
          </cell>
        </row>
        <row r="490">
          <cell r="D490" t="str">
            <v>0489</v>
          </cell>
        </row>
        <row r="491">
          <cell r="D491" t="str">
            <v>0490</v>
          </cell>
        </row>
        <row r="492">
          <cell r="D492" t="str">
            <v>0491</v>
          </cell>
        </row>
        <row r="493">
          <cell r="D493" t="str">
            <v>0492</v>
          </cell>
        </row>
        <row r="494">
          <cell r="D494" t="str">
            <v>0493</v>
          </cell>
        </row>
        <row r="495">
          <cell r="D495" t="str">
            <v>0494</v>
          </cell>
        </row>
        <row r="496">
          <cell r="D496" t="str">
            <v>0495</v>
          </cell>
        </row>
        <row r="497">
          <cell r="D497" t="str">
            <v>0496</v>
          </cell>
        </row>
        <row r="498">
          <cell r="D498" t="str">
            <v>0497</v>
          </cell>
        </row>
        <row r="499">
          <cell r="D499" t="str">
            <v>0498</v>
          </cell>
        </row>
        <row r="500">
          <cell r="D500" t="str">
            <v>0499</v>
          </cell>
        </row>
        <row r="501">
          <cell r="D501" t="str">
            <v>0500</v>
          </cell>
        </row>
        <row r="502">
          <cell r="D502" t="str">
            <v>0501</v>
          </cell>
        </row>
        <row r="503">
          <cell r="D503" t="str">
            <v>0502</v>
          </cell>
        </row>
        <row r="504">
          <cell r="D504" t="str">
            <v>0503</v>
          </cell>
        </row>
        <row r="505">
          <cell r="D505" t="str">
            <v>0504</v>
          </cell>
        </row>
        <row r="506">
          <cell r="D506" t="str">
            <v>0505</v>
          </cell>
        </row>
        <row r="507">
          <cell r="D507" t="str">
            <v>0506</v>
          </cell>
        </row>
        <row r="508">
          <cell r="D508" t="str">
            <v>0507</v>
          </cell>
        </row>
        <row r="509">
          <cell r="D509" t="str">
            <v>0508</v>
          </cell>
        </row>
        <row r="510">
          <cell r="D510" t="str">
            <v>0509</v>
          </cell>
        </row>
        <row r="511">
          <cell r="D511" t="str">
            <v>0510</v>
          </cell>
        </row>
        <row r="512">
          <cell r="D512" t="str">
            <v>0511</v>
          </cell>
        </row>
        <row r="513">
          <cell r="D513" t="str">
            <v>0512</v>
          </cell>
        </row>
        <row r="514">
          <cell r="D514" t="str">
            <v>0513</v>
          </cell>
        </row>
        <row r="515">
          <cell r="D515" t="str">
            <v>0514</v>
          </cell>
        </row>
        <row r="516">
          <cell r="D516" t="str">
            <v>0515</v>
          </cell>
        </row>
        <row r="517">
          <cell r="D517" t="str">
            <v>0516</v>
          </cell>
        </row>
        <row r="518">
          <cell r="D518" t="str">
            <v>0517</v>
          </cell>
        </row>
        <row r="519">
          <cell r="D519" t="str">
            <v>0518</v>
          </cell>
        </row>
        <row r="520">
          <cell r="D520" t="str">
            <v>0519</v>
          </cell>
        </row>
        <row r="521">
          <cell r="D521" t="str">
            <v>0520</v>
          </cell>
        </row>
        <row r="522">
          <cell r="D522" t="str">
            <v>0521</v>
          </cell>
        </row>
        <row r="523">
          <cell r="D523" t="str">
            <v>0522</v>
          </cell>
        </row>
        <row r="524">
          <cell r="D524" t="str">
            <v>0523</v>
          </cell>
        </row>
        <row r="525">
          <cell r="D525" t="str">
            <v>0524</v>
          </cell>
        </row>
        <row r="526">
          <cell r="D526" t="str">
            <v>0525</v>
          </cell>
        </row>
        <row r="527">
          <cell r="D527" t="str">
            <v>0526</v>
          </cell>
        </row>
        <row r="528">
          <cell r="D528" t="str">
            <v>0527</v>
          </cell>
        </row>
        <row r="529">
          <cell r="D529" t="str">
            <v>0528</v>
          </cell>
        </row>
        <row r="530">
          <cell r="D530" t="str">
            <v>0529</v>
          </cell>
        </row>
        <row r="531">
          <cell r="D531" t="str">
            <v>0530</v>
          </cell>
        </row>
        <row r="532">
          <cell r="D532" t="str">
            <v>0531</v>
          </cell>
        </row>
        <row r="533">
          <cell r="D533" t="str">
            <v>0532</v>
          </cell>
        </row>
        <row r="534">
          <cell r="D534" t="str">
            <v>0533</v>
          </cell>
        </row>
        <row r="535">
          <cell r="D535" t="str">
            <v>0534</v>
          </cell>
        </row>
        <row r="536">
          <cell r="D536" t="str">
            <v>0535</v>
          </cell>
        </row>
        <row r="537">
          <cell r="D537" t="str">
            <v>0536</v>
          </cell>
        </row>
        <row r="538">
          <cell r="D538" t="str">
            <v>0537</v>
          </cell>
        </row>
        <row r="539">
          <cell r="D539" t="str">
            <v>0538</v>
          </cell>
        </row>
        <row r="540">
          <cell r="D540" t="str">
            <v>0539</v>
          </cell>
        </row>
        <row r="541">
          <cell r="D541" t="str">
            <v>0540</v>
          </cell>
        </row>
        <row r="542">
          <cell r="D542" t="str">
            <v>0541</v>
          </cell>
        </row>
        <row r="543">
          <cell r="D543" t="str">
            <v>0542</v>
          </cell>
        </row>
        <row r="544">
          <cell r="D544" t="str">
            <v>0543</v>
          </cell>
        </row>
        <row r="545">
          <cell r="D545" t="str">
            <v>0544</v>
          </cell>
        </row>
        <row r="546">
          <cell r="D546" t="str">
            <v>0545</v>
          </cell>
        </row>
        <row r="547">
          <cell r="D547" t="str">
            <v>0546</v>
          </cell>
        </row>
        <row r="548">
          <cell r="D548" t="str">
            <v>0547</v>
          </cell>
        </row>
        <row r="549">
          <cell r="D549" t="str">
            <v>0548</v>
          </cell>
        </row>
        <row r="550">
          <cell r="D550" t="str">
            <v>0549</v>
          </cell>
        </row>
        <row r="551">
          <cell r="D551" t="str">
            <v>0550</v>
          </cell>
        </row>
        <row r="552">
          <cell r="D552" t="str">
            <v>0551</v>
          </cell>
        </row>
        <row r="553">
          <cell r="D553" t="str">
            <v>0552</v>
          </cell>
        </row>
        <row r="554">
          <cell r="D554" t="str">
            <v>0553</v>
          </cell>
        </row>
        <row r="555">
          <cell r="D555" t="str">
            <v>0554</v>
          </cell>
        </row>
        <row r="556">
          <cell r="D556" t="str">
            <v>0555</v>
          </cell>
        </row>
        <row r="557">
          <cell r="D557" t="str">
            <v>0556</v>
          </cell>
        </row>
        <row r="558">
          <cell r="D558" t="str">
            <v>0557</v>
          </cell>
        </row>
        <row r="559">
          <cell r="D559" t="str">
            <v>0558</v>
          </cell>
        </row>
        <row r="560">
          <cell r="D560" t="str">
            <v>0559</v>
          </cell>
        </row>
        <row r="561">
          <cell r="D561" t="str">
            <v>0560</v>
          </cell>
        </row>
        <row r="562">
          <cell r="D562" t="str">
            <v>0561</v>
          </cell>
        </row>
        <row r="563">
          <cell r="D563" t="str">
            <v>0562</v>
          </cell>
        </row>
        <row r="564">
          <cell r="D564" t="str">
            <v>0563</v>
          </cell>
        </row>
        <row r="565">
          <cell r="D565" t="str">
            <v>0564</v>
          </cell>
        </row>
        <row r="566">
          <cell r="D566" t="str">
            <v>0565</v>
          </cell>
        </row>
        <row r="567">
          <cell r="D567" t="str">
            <v>0566</v>
          </cell>
        </row>
        <row r="568">
          <cell r="D568" t="str">
            <v>0567</v>
          </cell>
        </row>
        <row r="569">
          <cell r="D569" t="str">
            <v>0568</v>
          </cell>
        </row>
        <row r="570">
          <cell r="D570" t="str">
            <v>0569</v>
          </cell>
        </row>
        <row r="571">
          <cell r="D571" t="str">
            <v>0570</v>
          </cell>
        </row>
        <row r="572">
          <cell r="D572" t="str">
            <v>0571</v>
          </cell>
        </row>
        <row r="573">
          <cell r="D573" t="str">
            <v>0572</v>
          </cell>
        </row>
        <row r="574">
          <cell r="D574" t="str">
            <v>0573</v>
          </cell>
        </row>
        <row r="575">
          <cell r="D575" t="str">
            <v>0574</v>
          </cell>
        </row>
        <row r="576">
          <cell r="D576" t="str">
            <v>0575</v>
          </cell>
        </row>
        <row r="577">
          <cell r="D577" t="str">
            <v>0576</v>
          </cell>
        </row>
        <row r="578">
          <cell r="D578" t="str">
            <v>0577</v>
          </cell>
        </row>
        <row r="579">
          <cell r="D579" t="str">
            <v>0578</v>
          </cell>
        </row>
        <row r="580">
          <cell r="D580" t="str">
            <v>0579</v>
          </cell>
        </row>
        <row r="581">
          <cell r="D581" t="str">
            <v>0580</v>
          </cell>
        </row>
        <row r="582">
          <cell r="D582" t="str">
            <v>0581</v>
          </cell>
        </row>
        <row r="583">
          <cell r="D583" t="str">
            <v>0582</v>
          </cell>
        </row>
        <row r="584">
          <cell r="D584" t="str">
            <v>0583</v>
          </cell>
        </row>
        <row r="585">
          <cell r="D585" t="str">
            <v>0584</v>
          </cell>
        </row>
        <row r="586">
          <cell r="D586" t="str">
            <v>0585</v>
          </cell>
        </row>
        <row r="587">
          <cell r="D587" t="str">
            <v>0586</v>
          </cell>
        </row>
        <row r="588">
          <cell r="D588" t="str">
            <v>0587</v>
          </cell>
        </row>
        <row r="589">
          <cell r="D589" t="str">
            <v>0588</v>
          </cell>
        </row>
        <row r="590">
          <cell r="D590" t="str">
            <v>0589</v>
          </cell>
        </row>
        <row r="591">
          <cell r="D591" t="str">
            <v>0590</v>
          </cell>
        </row>
        <row r="592">
          <cell r="D592" t="str">
            <v>0591</v>
          </cell>
        </row>
        <row r="593">
          <cell r="D593" t="str">
            <v>0592</v>
          </cell>
        </row>
        <row r="594">
          <cell r="D594" t="str">
            <v>0593</v>
          </cell>
        </row>
        <row r="595">
          <cell r="D595" t="str">
            <v>0594</v>
          </cell>
        </row>
        <row r="596">
          <cell r="D596" t="str">
            <v>0595</v>
          </cell>
        </row>
        <row r="597">
          <cell r="D597" t="str">
            <v>0596</v>
          </cell>
        </row>
        <row r="598">
          <cell r="D598" t="str">
            <v>0597</v>
          </cell>
        </row>
        <row r="599">
          <cell r="D599" t="str">
            <v>0598</v>
          </cell>
        </row>
        <row r="600">
          <cell r="D600" t="str">
            <v>0599</v>
          </cell>
        </row>
        <row r="601">
          <cell r="D601" t="str">
            <v>0600</v>
          </cell>
        </row>
        <row r="602">
          <cell r="D602" t="str">
            <v>0601</v>
          </cell>
        </row>
        <row r="603">
          <cell r="D603" t="str">
            <v>0602</v>
          </cell>
        </row>
        <row r="604">
          <cell r="D604" t="str">
            <v>0603</v>
          </cell>
        </row>
        <row r="605">
          <cell r="D605" t="str">
            <v>0604</v>
          </cell>
        </row>
        <row r="606">
          <cell r="D606" t="str">
            <v>0605</v>
          </cell>
        </row>
        <row r="607">
          <cell r="D607" t="str">
            <v>0606</v>
          </cell>
        </row>
        <row r="608">
          <cell r="D608" t="str">
            <v>0607</v>
          </cell>
        </row>
        <row r="609">
          <cell r="D609" t="str">
            <v>0608</v>
          </cell>
        </row>
        <row r="610">
          <cell r="D610" t="str">
            <v>0609</v>
          </cell>
        </row>
        <row r="611">
          <cell r="D611" t="str">
            <v>0610</v>
          </cell>
        </row>
        <row r="612">
          <cell r="D612" t="str">
            <v>0611</v>
          </cell>
        </row>
        <row r="613">
          <cell r="D613" t="str">
            <v>0612</v>
          </cell>
        </row>
        <row r="614">
          <cell r="D614" t="str">
            <v>0613</v>
          </cell>
        </row>
        <row r="615">
          <cell r="D615" t="str">
            <v>0614</v>
          </cell>
        </row>
        <row r="616">
          <cell r="D616" t="str">
            <v>0615</v>
          </cell>
        </row>
        <row r="617">
          <cell r="D617" t="str">
            <v>0616</v>
          </cell>
        </row>
        <row r="618">
          <cell r="D618" t="str">
            <v>0617</v>
          </cell>
        </row>
        <row r="619">
          <cell r="D619" t="str">
            <v>0618</v>
          </cell>
        </row>
        <row r="620">
          <cell r="D620" t="str">
            <v>0619</v>
          </cell>
        </row>
        <row r="621">
          <cell r="D621" t="str">
            <v>0620</v>
          </cell>
        </row>
        <row r="622">
          <cell r="D622" t="str">
            <v>0621</v>
          </cell>
        </row>
        <row r="623">
          <cell r="D623" t="str">
            <v>0622</v>
          </cell>
        </row>
        <row r="624">
          <cell r="D624" t="str">
            <v>0623</v>
          </cell>
        </row>
        <row r="625">
          <cell r="D625" t="str">
            <v>0624</v>
          </cell>
        </row>
        <row r="626">
          <cell r="D626" t="str">
            <v>0625</v>
          </cell>
        </row>
        <row r="627">
          <cell r="D627" t="str">
            <v>0626</v>
          </cell>
        </row>
        <row r="628">
          <cell r="D628" t="str">
            <v>0627</v>
          </cell>
        </row>
        <row r="629">
          <cell r="D629" t="str">
            <v>0628</v>
          </cell>
        </row>
        <row r="630">
          <cell r="D630" t="str">
            <v>0629</v>
          </cell>
        </row>
        <row r="631">
          <cell r="D631" t="str">
            <v>0630</v>
          </cell>
        </row>
        <row r="632">
          <cell r="D632" t="str">
            <v>0631</v>
          </cell>
        </row>
        <row r="633">
          <cell r="D633" t="str">
            <v>0632</v>
          </cell>
        </row>
        <row r="634">
          <cell r="D634" t="str">
            <v>0633</v>
          </cell>
        </row>
        <row r="635">
          <cell r="D635" t="str">
            <v>0634</v>
          </cell>
        </row>
        <row r="636">
          <cell r="D636" t="str">
            <v>0635</v>
          </cell>
        </row>
        <row r="637">
          <cell r="D637" t="str">
            <v>0636</v>
          </cell>
        </row>
        <row r="638">
          <cell r="D638" t="str">
            <v>0637</v>
          </cell>
        </row>
        <row r="639">
          <cell r="D639" t="str">
            <v>0638</v>
          </cell>
        </row>
        <row r="640">
          <cell r="D640" t="str">
            <v>0639</v>
          </cell>
        </row>
        <row r="641">
          <cell r="D641" t="str">
            <v>0640</v>
          </cell>
        </row>
        <row r="642">
          <cell r="D642" t="str">
            <v>0641</v>
          </cell>
        </row>
        <row r="643">
          <cell r="D643" t="str">
            <v>0642</v>
          </cell>
        </row>
        <row r="644">
          <cell r="D644" t="str">
            <v>0643</v>
          </cell>
        </row>
        <row r="645">
          <cell r="D645" t="str">
            <v>0644</v>
          </cell>
        </row>
        <row r="646">
          <cell r="D646" t="str">
            <v>0645</v>
          </cell>
        </row>
        <row r="647">
          <cell r="D647" t="str">
            <v>0646</v>
          </cell>
        </row>
        <row r="648">
          <cell r="D648" t="str">
            <v>0647</v>
          </cell>
        </row>
        <row r="649">
          <cell r="D649" t="str">
            <v>0648</v>
          </cell>
        </row>
        <row r="650">
          <cell r="D650" t="str">
            <v>0649</v>
          </cell>
        </row>
        <row r="651">
          <cell r="D651" t="str">
            <v>0650</v>
          </cell>
        </row>
        <row r="652">
          <cell r="D652" t="str">
            <v>0651</v>
          </cell>
        </row>
        <row r="653">
          <cell r="D653" t="str">
            <v>0652</v>
          </cell>
        </row>
        <row r="654">
          <cell r="D654" t="str">
            <v>0653</v>
          </cell>
        </row>
        <row r="655">
          <cell r="D655" t="str">
            <v>0654</v>
          </cell>
        </row>
        <row r="656">
          <cell r="D656" t="str">
            <v>0655</v>
          </cell>
        </row>
        <row r="657">
          <cell r="D657" t="str">
            <v>0656</v>
          </cell>
        </row>
        <row r="658">
          <cell r="D658" t="str">
            <v>0657</v>
          </cell>
        </row>
        <row r="659">
          <cell r="D659" t="str">
            <v>0658</v>
          </cell>
        </row>
        <row r="660">
          <cell r="D660" t="str">
            <v>0659</v>
          </cell>
        </row>
        <row r="661">
          <cell r="D661" t="str">
            <v>0660</v>
          </cell>
        </row>
        <row r="662">
          <cell r="D662" t="str">
            <v>0661</v>
          </cell>
        </row>
        <row r="663">
          <cell r="D663" t="str">
            <v>0662</v>
          </cell>
        </row>
        <row r="664">
          <cell r="D664" t="str">
            <v>0663</v>
          </cell>
        </row>
        <row r="665">
          <cell r="D665" t="str">
            <v>0664</v>
          </cell>
        </row>
        <row r="666">
          <cell r="D666" t="str">
            <v>0665</v>
          </cell>
        </row>
        <row r="667">
          <cell r="D667" t="str">
            <v>0666</v>
          </cell>
        </row>
        <row r="668">
          <cell r="D668" t="str">
            <v>0667</v>
          </cell>
        </row>
        <row r="669">
          <cell r="D669" t="str">
            <v>0668</v>
          </cell>
        </row>
        <row r="670">
          <cell r="D670" t="str">
            <v>0669</v>
          </cell>
        </row>
        <row r="671">
          <cell r="D671" t="str">
            <v>0670</v>
          </cell>
        </row>
        <row r="672">
          <cell r="D672" t="str">
            <v>0671</v>
          </cell>
        </row>
        <row r="673">
          <cell r="D673" t="str">
            <v>0672</v>
          </cell>
        </row>
        <row r="674">
          <cell r="D674" t="str">
            <v>0673</v>
          </cell>
        </row>
        <row r="675">
          <cell r="D675" t="str">
            <v>0674</v>
          </cell>
        </row>
        <row r="676">
          <cell r="D676" t="str">
            <v>0675</v>
          </cell>
        </row>
        <row r="677">
          <cell r="D677" t="str">
            <v>0676</v>
          </cell>
        </row>
        <row r="678">
          <cell r="D678" t="str">
            <v>0677</v>
          </cell>
        </row>
        <row r="679">
          <cell r="D679" t="str">
            <v>0678</v>
          </cell>
        </row>
        <row r="680">
          <cell r="D680" t="str">
            <v>0679</v>
          </cell>
        </row>
        <row r="681">
          <cell r="D681" t="str">
            <v>0680</v>
          </cell>
        </row>
        <row r="682">
          <cell r="D682" t="str">
            <v>0681</v>
          </cell>
        </row>
        <row r="683">
          <cell r="D683" t="str">
            <v>0682</v>
          </cell>
        </row>
        <row r="684">
          <cell r="D684" t="str">
            <v>0683</v>
          </cell>
        </row>
        <row r="685">
          <cell r="D685" t="str">
            <v>0684</v>
          </cell>
        </row>
        <row r="686">
          <cell r="D686" t="str">
            <v>0685</v>
          </cell>
        </row>
        <row r="687">
          <cell r="D687" t="str">
            <v>0686</v>
          </cell>
        </row>
        <row r="688">
          <cell r="D688" t="str">
            <v>0687</v>
          </cell>
        </row>
        <row r="689">
          <cell r="D689" t="str">
            <v>0688</v>
          </cell>
        </row>
        <row r="690">
          <cell r="D690" t="str">
            <v>0689</v>
          </cell>
        </row>
        <row r="691">
          <cell r="D691" t="str">
            <v>0690</v>
          </cell>
        </row>
        <row r="692">
          <cell r="D692" t="str">
            <v>0691</v>
          </cell>
        </row>
        <row r="693">
          <cell r="D693" t="str">
            <v>0692</v>
          </cell>
        </row>
        <row r="694">
          <cell r="D694" t="str">
            <v>0693</v>
          </cell>
        </row>
        <row r="695">
          <cell r="D695" t="str">
            <v>0694</v>
          </cell>
        </row>
        <row r="696">
          <cell r="D696" t="str">
            <v>0695</v>
          </cell>
        </row>
        <row r="697">
          <cell r="D697" t="str">
            <v>0696</v>
          </cell>
        </row>
        <row r="698">
          <cell r="D698" t="str">
            <v>0697</v>
          </cell>
        </row>
        <row r="699">
          <cell r="D699" t="str">
            <v>0698</v>
          </cell>
        </row>
        <row r="700">
          <cell r="D700" t="str">
            <v>0699</v>
          </cell>
        </row>
        <row r="701">
          <cell r="D701" t="str">
            <v>0700</v>
          </cell>
        </row>
        <row r="702">
          <cell r="D702" t="str">
            <v>0701</v>
          </cell>
        </row>
        <row r="703">
          <cell r="D703" t="str">
            <v>0702</v>
          </cell>
        </row>
        <row r="704">
          <cell r="D704" t="str">
            <v>0703</v>
          </cell>
        </row>
        <row r="705">
          <cell r="D705" t="str">
            <v>0704</v>
          </cell>
        </row>
        <row r="706">
          <cell r="D706" t="str">
            <v>0705</v>
          </cell>
        </row>
        <row r="707">
          <cell r="D707" t="str">
            <v>0706</v>
          </cell>
        </row>
        <row r="708">
          <cell r="D708" t="str">
            <v>0707</v>
          </cell>
        </row>
        <row r="709">
          <cell r="D709" t="str">
            <v>0708</v>
          </cell>
        </row>
        <row r="710">
          <cell r="D710" t="str">
            <v>0709</v>
          </cell>
        </row>
        <row r="711">
          <cell r="D711" t="str">
            <v>0710</v>
          </cell>
        </row>
        <row r="712">
          <cell r="D712" t="str">
            <v>0711</v>
          </cell>
        </row>
        <row r="713">
          <cell r="D713" t="str">
            <v>0712</v>
          </cell>
        </row>
        <row r="714">
          <cell r="D714" t="str">
            <v>0713</v>
          </cell>
        </row>
        <row r="715">
          <cell r="D715" t="str">
            <v>0714</v>
          </cell>
        </row>
        <row r="716">
          <cell r="D716" t="str">
            <v>0715</v>
          </cell>
        </row>
        <row r="717">
          <cell r="D717" t="str">
            <v>0716</v>
          </cell>
        </row>
        <row r="718">
          <cell r="D718" t="str">
            <v>0717</v>
          </cell>
        </row>
        <row r="719">
          <cell r="D719" t="str">
            <v>0718</v>
          </cell>
        </row>
        <row r="720">
          <cell r="D720" t="str">
            <v>0719</v>
          </cell>
        </row>
        <row r="721">
          <cell r="D721" t="str">
            <v>0720</v>
          </cell>
        </row>
        <row r="722">
          <cell r="D722" t="str">
            <v>0721</v>
          </cell>
        </row>
        <row r="723">
          <cell r="D723" t="str">
            <v>0722</v>
          </cell>
        </row>
        <row r="724">
          <cell r="D724" t="str">
            <v>0723</v>
          </cell>
        </row>
        <row r="725">
          <cell r="D725" t="str">
            <v>0724</v>
          </cell>
        </row>
        <row r="726">
          <cell r="D726" t="str">
            <v>0725</v>
          </cell>
        </row>
        <row r="727">
          <cell r="D727" t="str">
            <v>0726</v>
          </cell>
        </row>
        <row r="728">
          <cell r="D728" t="str">
            <v>0727</v>
          </cell>
        </row>
        <row r="729">
          <cell r="D729" t="str">
            <v>0728</v>
          </cell>
        </row>
        <row r="730">
          <cell r="D730" t="str">
            <v>0729</v>
          </cell>
        </row>
        <row r="731">
          <cell r="D731" t="str">
            <v>0730</v>
          </cell>
        </row>
        <row r="732">
          <cell r="D732" t="str">
            <v>0731</v>
          </cell>
        </row>
        <row r="733">
          <cell r="D733" t="str">
            <v>0732</v>
          </cell>
        </row>
        <row r="734">
          <cell r="D734" t="str">
            <v>0734</v>
          </cell>
        </row>
        <row r="735">
          <cell r="D735" t="str">
            <v>0733</v>
          </cell>
        </row>
        <row r="736">
          <cell r="D736" t="str">
            <v>0735</v>
          </cell>
        </row>
        <row r="737">
          <cell r="D737" t="str">
            <v>0736</v>
          </cell>
        </row>
        <row r="738">
          <cell r="D738" t="str">
            <v>0737</v>
          </cell>
        </row>
        <row r="739">
          <cell r="D739" t="str">
            <v>0738</v>
          </cell>
        </row>
        <row r="740">
          <cell r="D740" t="str">
            <v>0739</v>
          </cell>
        </row>
        <row r="741">
          <cell r="D741" t="str">
            <v>0740</v>
          </cell>
        </row>
        <row r="742">
          <cell r="D742" t="str">
            <v>0741</v>
          </cell>
        </row>
        <row r="743">
          <cell r="D743" t="str">
            <v>0742</v>
          </cell>
        </row>
        <row r="744">
          <cell r="D744" t="str">
            <v>0743</v>
          </cell>
        </row>
        <row r="745">
          <cell r="D745" t="str">
            <v>0744</v>
          </cell>
        </row>
        <row r="746">
          <cell r="D746" t="str">
            <v>0745</v>
          </cell>
        </row>
        <row r="747">
          <cell r="D747" t="str">
            <v>0746</v>
          </cell>
        </row>
        <row r="748">
          <cell r="D748" t="str">
            <v>0747</v>
          </cell>
        </row>
        <row r="749">
          <cell r="D749" t="str">
            <v>0748</v>
          </cell>
        </row>
        <row r="750">
          <cell r="D750" t="str">
            <v>0749</v>
          </cell>
        </row>
        <row r="751">
          <cell r="D751" t="str">
            <v>0750</v>
          </cell>
        </row>
        <row r="752">
          <cell r="D752" t="str">
            <v>0751</v>
          </cell>
        </row>
        <row r="753">
          <cell r="D753" t="str">
            <v>0752</v>
          </cell>
        </row>
        <row r="754">
          <cell r="D754" t="str">
            <v>0753</v>
          </cell>
        </row>
        <row r="755">
          <cell r="D755" t="str">
            <v>0754</v>
          </cell>
        </row>
        <row r="756">
          <cell r="D756" t="str">
            <v>0755</v>
          </cell>
        </row>
        <row r="757">
          <cell r="D757" t="str">
            <v>0756</v>
          </cell>
        </row>
        <row r="758">
          <cell r="D758" t="str">
            <v>0757</v>
          </cell>
        </row>
        <row r="759">
          <cell r="D759" t="str">
            <v>0758</v>
          </cell>
        </row>
        <row r="760">
          <cell r="D760" t="str">
            <v>0759</v>
          </cell>
        </row>
        <row r="761">
          <cell r="D761" t="str">
            <v>0760</v>
          </cell>
        </row>
        <row r="762">
          <cell r="D762" t="str">
            <v>0761</v>
          </cell>
        </row>
        <row r="763">
          <cell r="D763" t="str">
            <v>0762</v>
          </cell>
        </row>
        <row r="764">
          <cell r="D764" t="str">
            <v>0763</v>
          </cell>
        </row>
        <row r="765">
          <cell r="D765" t="str">
            <v>0764</v>
          </cell>
        </row>
        <row r="766">
          <cell r="D766" t="str">
            <v>0765</v>
          </cell>
        </row>
        <row r="767">
          <cell r="D767" t="str">
            <v>0766</v>
          </cell>
        </row>
        <row r="768">
          <cell r="D768" t="str">
            <v>0767</v>
          </cell>
        </row>
        <row r="769">
          <cell r="D769" t="str">
            <v>0768</v>
          </cell>
        </row>
        <row r="770">
          <cell r="D770" t="str">
            <v>0769</v>
          </cell>
        </row>
        <row r="771">
          <cell r="D771" t="str">
            <v>0770</v>
          </cell>
        </row>
        <row r="772">
          <cell r="D772" t="str">
            <v>0771</v>
          </cell>
        </row>
        <row r="773">
          <cell r="D773" t="str">
            <v>0772</v>
          </cell>
        </row>
        <row r="774">
          <cell r="D774" t="str">
            <v>0773</v>
          </cell>
        </row>
        <row r="775">
          <cell r="D775" t="str">
            <v>0774</v>
          </cell>
        </row>
        <row r="776">
          <cell r="D776" t="str">
            <v>0775</v>
          </cell>
        </row>
        <row r="777">
          <cell r="D777" t="str">
            <v>0776</v>
          </cell>
        </row>
        <row r="778">
          <cell r="D778" t="str">
            <v>0777</v>
          </cell>
        </row>
        <row r="779">
          <cell r="D779" t="str">
            <v>0778</v>
          </cell>
        </row>
        <row r="780">
          <cell r="D780" t="str">
            <v>0779</v>
          </cell>
        </row>
        <row r="781">
          <cell r="D781" t="str">
            <v>0780</v>
          </cell>
        </row>
        <row r="782">
          <cell r="D782" t="str">
            <v>0781</v>
          </cell>
        </row>
        <row r="783">
          <cell r="D783" t="str">
            <v>0782</v>
          </cell>
        </row>
        <row r="784">
          <cell r="D784" t="str">
            <v>0783</v>
          </cell>
        </row>
        <row r="785">
          <cell r="D785" t="str">
            <v>0784</v>
          </cell>
        </row>
        <row r="786">
          <cell r="D786" t="str">
            <v>0785</v>
          </cell>
        </row>
        <row r="787">
          <cell r="D787" t="str">
            <v>0786</v>
          </cell>
        </row>
        <row r="788">
          <cell r="D788" t="str">
            <v>0787</v>
          </cell>
        </row>
        <row r="789">
          <cell r="D789" t="str">
            <v>0788</v>
          </cell>
        </row>
        <row r="790">
          <cell r="D790" t="str">
            <v>0789</v>
          </cell>
        </row>
        <row r="791">
          <cell r="D791" t="str">
            <v>0790</v>
          </cell>
        </row>
        <row r="792">
          <cell r="D792" t="str">
            <v>0791</v>
          </cell>
        </row>
        <row r="793">
          <cell r="D793" t="str">
            <v>0792</v>
          </cell>
        </row>
        <row r="794">
          <cell r="D794" t="str">
            <v>0793</v>
          </cell>
        </row>
        <row r="795">
          <cell r="D795" t="str">
            <v>0794</v>
          </cell>
        </row>
        <row r="796">
          <cell r="D796" t="str">
            <v>0795</v>
          </cell>
        </row>
        <row r="797">
          <cell r="D797" t="str">
            <v>0796</v>
          </cell>
        </row>
        <row r="798">
          <cell r="D798" t="str">
            <v>0797</v>
          </cell>
        </row>
        <row r="799">
          <cell r="D799" t="str">
            <v>0798</v>
          </cell>
        </row>
        <row r="800">
          <cell r="D800" t="str">
            <v>0799</v>
          </cell>
        </row>
        <row r="801">
          <cell r="D801" t="str">
            <v>0800</v>
          </cell>
        </row>
        <row r="802">
          <cell r="D802" t="str">
            <v>0801</v>
          </cell>
        </row>
        <row r="803">
          <cell r="D803" t="str">
            <v>0802</v>
          </cell>
        </row>
        <row r="804">
          <cell r="D804" t="str">
            <v>0803</v>
          </cell>
        </row>
        <row r="805">
          <cell r="D805" t="str">
            <v>0804</v>
          </cell>
        </row>
        <row r="806">
          <cell r="D806" t="str">
            <v>0805</v>
          </cell>
        </row>
        <row r="807">
          <cell r="D807" t="str">
            <v>0806</v>
          </cell>
        </row>
        <row r="808">
          <cell r="D808" t="str">
            <v>0807</v>
          </cell>
        </row>
        <row r="809">
          <cell r="D809" t="str">
            <v>0808</v>
          </cell>
        </row>
        <row r="810">
          <cell r="D810" t="str">
            <v>0809</v>
          </cell>
        </row>
        <row r="811">
          <cell r="D811" t="str">
            <v>0810</v>
          </cell>
        </row>
        <row r="812">
          <cell r="D812" t="str">
            <v>0811</v>
          </cell>
        </row>
        <row r="813">
          <cell r="D813" t="str">
            <v>0812</v>
          </cell>
        </row>
        <row r="814">
          <cell r="D814" t="str">
            <v>0813</v>
          </cell>
        </row>
        <row r="815">
          <cell r="D815" t="str">
            <v>0814</v>
          </cell>
        </row>
        <row r="816">
          <cell r="D816" t="str">
            <v>0815</v>
          </cell>
        </row>
        <row r="817">
          <cell r="D817" t="str">
            <v>0816</v>
          </cell>
        </row>
        <row r="818">
          <cell r="D818" t="str">
            <v>0817</v>
          </cell>
        </row>
        <row r="819">
          <cell r="D819" t="str">
            <v>0818</v>
          </cell>
        </row>
        <row r="820">
          <cell r="D820" t="str">
            <v>0819</v>
          </cell>
        </row>
        <row r="821">
          <cell r="D821" t="str">
            <v>0820</v>
          </cell>
        </row>
        <row r="822">
          <cell r="D822" t="str">
            <v>0821</v>
          </cell>
        </row>
        <row r="823">
          <cell r="D823" t="str">
            <v>0822</v>
          </cell>
        </row>
        <row r="824">
          <cell r="D824" t="str">
            <v>0823</v>
          </cell>
        </row>
        <row r="825">
          <cell r="D825" t="str">
            <v>0824</v>
          </cell>
        </row>
        <row r="826">
          <cell r="D826" t="str">
            <v>0825</v>
          </cell>
        </row>
        <row r="827">
          <cell r="D827" t="str">
            <v>0826</v>
          </cell>
        </row>
        <row r="828">
          <cell r="D828" t="str">
            <v>0827</v>
          </cell>
        </row>
        <row r="829">
          <cell r="D829" t="str">
            <v>0828</v>
          </cell>
        </row>
        <row r="830">
          <cell r="D830" t="str">
            <v>0829</v>
          </cell>
        </row>
        <row r="831">
          <cell r="D831" t="str">
            <v>0830</v>
          </cell>
        </row>
        <row r="832">
          <cell r="D832" t="str">
            <v>0831</v>
          </cell>
        </row>
        <row r="833">
          <cell r="D833" t="str">
            <v>0832</v>
          </cell>
        </row>
        <row r="834">
          <cell r="D834" t="str">
            <v>0833</v>
          </cell>
        </row>
        <row r="835">
          <cell r="D835" t="str">
            <v>0834</v>
          </cell>
        </row>
        <row r="836">
          <cell r="D836" t="str">
            <v>0835</v>
          </cell>
        </row>
        <row r="837">
          <cell r="D837" t="str">
            <v>0836</v>
          </cell>
        </row>
        <row r="838">
          <cell r="D838" t="str">
            <v>0837</v>
          </cell>
        </row>
        <row r="839">
          <cell r="D839" t="str">
            <v>0838</v>
          </cell>
        </row>
        <row r="840">
          <cell r="D840" t="str">
            <v>0839</v>
          </cell>
        </row>
        <row r="841">
          <cell r="D841" t="str">
            <v>0840</v>
          </cell>
        </row>
        <row r="842">
          <cell r="D842" t="str">
            <v>0841</v>
          </cell>
        </row>
        <row r="843">
          <cell r="D843" t="str">
            <v>0842</v>
          </cell>
        </row>
        <row r="844">
          <cell r="D844" t="str">
            <v>0843</v>
          </cell>
        </row>
        <row r="845">
          <cell r="D845" t="str">
            <v>0844</v>
          </cell>
        </row>
        <row r="846">
          <cell r="D846" t="str">
            <v>0845</v>
          </cell>
        </row>
        <row r="847">
          <cell r="D847" t="str">
            <v>0846</v>
          </cell>
        </row>
        <row r="848">
          <cell r="D848" t="str">
            <v>0847</v>
          </cell>
        </row>
        <row r="849">
          <cell r="D849" t="str">
            <v>0848</v>
          </cell>
        </row>
        <row r="850">
          <cell r="D850" t="str">
            <v>0849</v>
          </cell>
        </row>
        <row r="851">
          <cell r="D851" t="str">
            <v>0850</v>
          </cell>
        </row>
        <row r="852">
          <cell r="D852" t="str">
            <v>0851</v>
          </cell>
        </row>
        <row r="853">
          <cell r="D853" t="str">
            <v>0852</v>
          </cell>
        </row>
        <row r="854">
          <cell r="D854" t="str">
            <v>0853</v>
          </cell>
        </row>
        <row r="855">
          <cell r="D855" t="str">
            <v>0854</v>
          </cell>
        </row>
        <row r="856">
          <cell r="D856" t="str">
            <v>0855</v>
          </cell>
        </row>
        <row r="857">
          <cell r="D857" t="str">
            <v>0856</v>
          </cell>
        </row>
        <row r="858">
          <cell r="D858" t="str">
            <v>0857</v>
          </cell>
        </row>
        <row r="859">
          <cell r="D859" t="str">
            <v>0858</v>
          </cell>
        </row>
        <row r="860">
          <cell r="D860" t="str">
            <v>0859</v>
          </cell>
        </row>
        <row r="861">
          <cell r="D861" t="str">
            <v>0861</v>
          </cell>
        </row>
        <row r="862">
          <cell r="D862" t="str">
            <v>0860</v>
          </cell>
        </row>
        <row r="863">
          <cell r="D863" t="str">
            <v>0862</v>
          </cell>
        </row>
        <row r="864">
          <cell r="D864" t="str">
            <v>0863</v>
          </cell>
        </row>
        <row r="865">
          <cell r="D865" t="str">
            <v>0864</v>
          </cell>
        </row>
        <row r="866">
          <cell r="D866" t="str">
            <v>0865</v>
          </cell>
        </row>
        <row r="867">
          <cell r="D867" t="str">
            <v>0866</v>
          </cell>
        </row>
        <row r="868">
          <cell r="D868" t="str">
            <v>0867</v>
          </cell>
        </row>
        <row r="869">
          <cell r="D869" t="str">
            <v>0868</v>
          </cell>
        </row>
        <row r="870">
          <cell r="D870" t="str">
            <v>0869</v>
          </cell>
        </row>
        <row r="871">
          <cell r="D871" t="str">
            <v>0870</v>
          </cell>
        </row>
        <row r="872">
          <cell r="D872" t="str">
            <v>0871</v>
          </cell>
        </row>
        <row r="873">
          <cell r="D873" t="str">
            <v>0872</v>
          </cell>
        </row>
        <row r="874">
          <cell r="D874" t="str">
            <v>0873</v>
          </cell>
        </row>
        <row r="875">
          <cell r="D875" t="str">
            <v>0874</v>
          </cell>
        </row>
        <row r="876">
          <cell r="D876" t="str">
            <v>0875</v>
          </cell>
        </row>
        <row r="877">
          <cell r="D877" t="str">
            <v>0876</v>
          </cell>
        </row>
        <row r="878">
          <cell r="D878" t="str">
            <v>0877</v>
          </cell>
        </row>
        <row r="879">
          <cell r="D879" t="str">
            <v>0878</v>
          </cell>
        </row>
        <row r="880">
          <cell r="D880" t="str">
            <v>0879</v>
          </cell>
        </row>
        <row r="881">
          <cell r="D881" t="str">
            <v>0880</v>
          </cell>
        </row>
        <row r="882">
          <cell r="D882" t="str">
            <v>0881</v>
          </cell>
        </row>
        <row r="883">
          <cell r="D883" t="str">
            <v>0882</v>
          </cell>
        </row>
        <row r="884">
          <cell r="D884" t="str">
            <v>0883</v>
          </cell>
        </row>
        <row r="885">
          <cell r="D885" t="str">
            <v>0884</v>
          </cell>
        </row>
        <row r="886">
          <cell r="D886" t="str">
            <v>0885</v>
          </cell>
        </row>
        <row r="887">
          <cell r="D887" t="str">
            <v>0886</v>
          </cell>
        </row>
        <row r="888">
          <cell r="D888" t="str">
            <v>0887</v>
          </cell>
        </row>
        <row r="889">
          <cell r="D889" t="str">
            <v>0888</v>
          </cell>
        </row>
        <row r="890">
          <cell r="D890" t="str">
            <v>0889</v>
          </cell>
        </row>
        <row r="891">
          <cell r="D891" t="str">
            <v>0890</v>
          </cell>
        </row>
        <row r="892">
          <cell r="D892" t="str">
            <v>0891</v>
          </cell>
        </row>
        <row r="893">
          <cell r="D893" t="str">
            <v>0892</v>
          </cell>
        </row>
        <row r="894">
          <cell r="D894" t="str">
            <v>0893</v>
          </cell>
        </row>
        <row r="895">
          <cell r="D895" t="str">
            <v>0894</v>
          </cell>
        </row>
        <row r="896">
          <cell r="D896" t="str">
            <v>0895</v>
          </cell>
        </row>
        <row r="897">
          <cell r="D897" t="str">
            <v>0896</v>
          </cell>
        </row>
        <row r="898">
          <cell r="D898" t="str">
            <v>0897</v>
          </cell>
        </row>
        <row r="899">
          <cell r="D899" t="str">
            <v>0898</v>
          </cell>
        </row>
        <row r="900">
          <cell r="D900" t="str">
            <v>0899</v>
          </cell>
        </row>
        <row r="901">
          <cell r="D901" t="str">
            <v>0900</v>
          </cell>
        </row>
        <row r="902">
          <cell r="D902" t="str">
            <v>0901</v>
          </cell>
        </row>
        <row r="903">
          <cell r="D903" t="str">
            <v>0902</v>
          </cell>
        </row>
        <row r="904">
          <cell r="D904" t="str">
            <v>0903</v>
          </cell>
        </row>
        <row r="905">
          <cell r="D905" t="str">
            <v>0904</v>
          </cell>
        </row>
        <row r="906">
          <cell r="D906" t="str">
            <v>0905</v>
          </cell>
        </row>
        <row r="907">
          <cell r="D907" t="str">
            <v>0906</v>
          </cell>
        </row>
        <row r="908">
          <cell r="D908" t="str">
            <v>0907</v>
          </cell>
        </row>
        <row r="909">
          <cell r="D909" t="str">
            <v>0908</v>
          </cell>
        </row>
        <row r="910">
          <cell r="D910" t="str">
            <v>0909</v>
          </cell>
        </row>
        <row r="911">
          <cell r="D911" t="str">
            <v>0910</v>
          </cell>
        </row>
        <row r="912">
          <cell r="D912" t="str">
            <v>0911</v>
          </cell>
        </row>
        <row r="913">
          <cell r="D913" t="str">
            <v>0912</v>
          </cell>
        </row>
        <row r="914">
          <cell r="D914" t="str">
            <v>0913</v>
          </cell>
        </row>
        <row r="915">
          <cell r="D915" t="str">
            <v>0914</v>
          </cell>
        </row>
        <row r="916">
          <cell r="D916" t="str">
            <v>0915</v>
          </cell>
        </row>
        <row r="917">
          <cell r="D917" t="str">
            <v>0916</v>
          </cell>
        </row>
        <row r="918">
          <cell r="D918" t="str">
            <v>0917</v>
          </cell>
        </row>
        <row r="919">
          <cell r="D919" t="str">
            <v>0918</v>
          </cell>
        </row>
        <row r="920">
          <cell r="D920" t="str">
            <v>0919</v>
          </cell>
        </row>
        <row r="921">
          <cell r="D921" t="str">
            <v>0920</v>
          </cell>
        </row>
        <row r="922">
          <cell r="D922" t="str">
            <v>0921</v>
          </cell>
        </row>
        <row r="923">
          <cell r="D923" t="str">
            <v>0922</v>
          </cell>
        </row>
        <row r="924">
          <cell r="D924" t="str">
            <v>0923</v>
          </cell>
        </row>
        <row r="925">
          <cell r="D925" t="str">
            <v>0924</v>
          </cell>
        </row>
        <row r="926">
          <cell r="D926" t="str">
            <v>0925</v>
          </cell>
        </row>
        <row r="927">
          <cell r="D927" t="str">
            <v>0926</v>
          </cell>
        </row>
        <row r="928">
          <cell r="D928" t="str">
            <v>0927</v>
          </cell>
        </row>
        <row r="929">
          <cell r="D929" t="str">
            <v>0928</v>
          </cell>
        </row>
        <row r="930">
          <cell r="D930" t="str">
            <v>0929</v>
          </cell>
        </row>
        <row r="931">
          <cell r="D931" t="str">
            <v>0930</v>
          </cell>
        </row>
        <row r="932">
          <cell r="D932" t="str">
            <v>0931</v>
          </cell>
        </row>
        <row r="933">
          <cell r="D933" t="str">
            <v>0932</v>
          </cell>
        </row>
        <row r="934">
          <cell r="D934" t="str">
            <v>0933</v>
          </cell>
        </row>
        <row r="935">
          <cell r="D935" t="str">
            <v>0934</v>
          </cell>
        </row>
        <row r="936">
          <cell r="D936" t="str">
            <v>0935</v>
          </cell>
        </row>
        <row r="937">
          <cell r="D937" t="str">
            <v>0936</v>
          </cell>
        </row>
        <row r="938">
          <cell r="D938" t="str">
            <v>0937</v>
          </cell>
        </row>
        <row r="939">
          <cell r="D939" t="str">
            <v>0938</v>
          </cell>
        </row>
        <row r="940">
          <cell r="D940" t="str">
            <v>0939</v>
          </cell>
        </row>
        <row r="941">
          <cell r="D941" t="str">
            <v>0940</v>
          </cell>
        </row>
        <row r="942">
          <cell r="D942" t="str">
            <v>0941</v>
          </cell>
        </row>
        <row r="943">
          <cell r="D943" t="str">
            <v>0942</v>
          </cell>
        </row>
        <row r="944">
          <cell r="D944" t="str">
            <v>0943</v>
          </cell>
        </row>
        <row r="945">
          <cell r="D945" t="str">
            <v>0944</v>
          </cell>
        </row>
        <row r="946">
          <cell r="D946" t="str">
            <v>0945</v>
          </cell>
        </row>
        <row r="947">
          <cell r="D947" t="str">
            <v>0946</v>
          </cell>
        </row>
        <row r="948">
          <cell r="D948" t="str">
            <v>0947</v>
          </cell>
        </row>
        <row r="949">
          <cell r="D949" t="str">
            <v>0948</v>
          </cell>
        </row>
        <row r="950">
          <cell r="D950" t="str">
            <v>0949</v>
          </cell>
        </row>
      </sheetData>
      <sheetData sheetId="17" refreshError="1">
        <row r="4">
          <cell r="C4" t="str">
            <v>ANDRÉ ROSENBACH</v>
          </cell>
        </row>
        <row r="5">
          <cell r="C5" t="str">
            <v>EMATER/RS</v>
          </cell>
        </row>
        <row r="6">
          <cell r="C6" t="str">
            <v>GENÉSIO LEFFA HENDLER</v>
          </cell>
        </row>
        <row r="7">
          <cell r="C7" t="str">
            <v>ARI JOÃO STRAPAZZON</v>
          </cell>
        </row>
      </sheetData>
      <sheetData sheetId="18" refreshError="1">
        <row r="2">
          <cell r="AV2">
            <v>0</v>
          </cell>
          <cell r="AW2">
            <v>5.0000000000000001E-3</v>
          </cell>
          <cell r="AX2">
            <v>0.01</v>
          </cell>
          <cell r="AY2">
            <v>1.4999999999999999E-2</v>
          </cell>
          <cell r="AZ2">
            <v>0.02</v>
          </cell>
          <cell r="BA2">
            <v>0.03</v>
          </cell>
          <cell r="BB2">
            <v>0.04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>
        <row r="4">
          <cell r="A4" t="str">
            <v>ARROIO DO MEIO</v>
          </cell>
        </row>
        <row r="5">
          <cell r="A5" t="str">
            <v>ARROIO DO TIGRE</v>
          </cell>
        </row>
        <row r="6">
          <cell r="A6" t="str">
            <v>ARVOREZINHA</v>
          </cell>
        </row>
        <row r="7">
          <cell r="A7" t="str">
            <v>BARROS CASSAL</v>
          </cell>
        </row>
        <row r="8">
          <cell r="A8" t="str">
            <v>BENTO GONCALVES</v>
          </cell>
        </row>
        <row r="9">
          <cell r="A9" t="str">
            <v>BRCHIER</v>
          </cell>
        </row>
        <row r="10">
          <cell r="A10" t="str">
            <v>BUTIA</v>
          </cell>
        </row>
        <row r="11">
          <cell r="A11" t="str">
            <v>CANDELARIA</v>
          </cell>
        </row>
        <row r="12">
          <cell r="A12" t="str">
            <v>CANGUCU</v>
          </cell>
        </row>
        <row r="13">
          <cell r="A13" t="str">
            <v>CRUZEIRO DO SUL</v>
          </cell>
        </row>
        <row r="14">
          <cell r="A14" t="str">
            <v>DOIS LAJEADOS</v>
          </cell>
        </row>
        <row r="15">
          <cell r="A15" t="str">
            <v>DOM FELICIANO</v>
          </cell>
        </row>
        <row r="16">
          <cell r="A16" t="str">
            <v>ELDORADO DO SUL</v>
          </cell>
        </row>
        <row r="17">
          <cell r="A17" t="str">
            <v>ENCANTADO</v>
          </cell>
        </row>
        <row r="18">
          <cell r="A18" t="str">
            <v>ESTRELA</v>
          </cell>
        </row>
        <row r="19">
          <cell r="A19" t="str">
            <v>ESTRELA VELHA</v>
          </cell>
        </row>
        <row r="20">
          <cell r="A20" t="str">
            <v>FONTOURA XAVIER</v>
          </cell>
        </row>
        <row r="21">
          <cell r="A21" t="str">
            <v>ILOPOLIS</v>
          </cell>
        </row>
        <row r="22">
          <cell r="A22" t="str">
            <v>JAGUARI</v>
          </cell>
        </row>
        <row r="23">
          <cell r="A23" t="str">
            <v>LAJEADO</v>
          </cell>
        </row>
        <row r="24">
          <cell r="A24" t="str">
            <v>NOVA BRESCIA</v>
          </cell>
        </row>
        <row r="25">
          <cell r="A25" t="str">
            <v>PANTANO GRANDE</v>
          </cell>
        </row>
        <row r="26">
          <cell r="A26" t="str">
            <v>PAVERAMA</v>
          </cell>
        </row>
        <row r="27">
          <cell r="A27" t="str">
            <v>PELOTAS</v>
          </cell>
        </row>
        <row r="28">
          <cell r="A28" t="str">
            <v>PICADA CAFE</v>
          </cell>
        </row>
        <row r="29">
          <cell r="A29" t="str">
            <v>PORTO ALEGRE - AG. FARRAPOS</v>
          </cell>
        </row>
        <row r="30">
          <cell r="A30" t="str">
            <v>POUSO NOVO</v>
          </cell>
        </row>
        <row r="31">
          <cell r="A31" t="str">
            <v>PROGRESSO</v>
          </cell>
        </row>
        <row r="32">
          <cell r="A32" t="str">
            <v>RELVADO</v>
          </cell>
        </row>
        <row r="33">
          <cell r="A33" t="str">
            <v>SANTA CLARA DO SUL</v>
          </cell>
        </row>
        <row r="34">
          <cell r="A34" t="str">
            <v>SANTA VITORIA PALMAR</v>
          </cell>
        </row>
        <row r="35">
          <cell r="A35" t="str">
            <v>SANTIAGO</v>
          </cell>
        </row>
        <row r="36">
          <cell r="A36" t="str">
            <v>SAO FRANCISCO ASSIS</v>
          </cell>
        </row>
        <row r="37">
          <cell r="A37" t="str">
            <v>SAO GABRIEL</v>
          </cell>
        </row>
        <row r="38">
          <cell r="A38" t="str">
            <v>SAO MIGUEL MISSOES</v>
          </cell>
        </row>
        <row r="39">
          <cell r="A39" t="str">
            <v>SCS  - AFUBRA</v>
          </cell>
        </row>
        <row r="40">
          <cell r="A40" t="str">
            <v>SOBRADINHO</v>
          </cell>
        </row>
        <row r="41">
          <cell r="A41" t="str">
            <v>TAPERA</v>
          </cell>
        </row>
        <row r="42">
          <cell r="A42" t="str">
            <v>TERRA DE AREIA</v>
          </cell>
        </row>
        <row r="43">
          <cell r="A43" t="str">
            <v>TORRES</v>
          </cell>
        </row>
      </sheetData>
      <sheetData sheetId="24" refreshError="1">
        <row r="2">
          <cell r="A2" t="str">
            <v xml:space="preserve">Aceguá-Ua Colônia Nova </v>
          </cell>
        </row>
        <row r="3">
          <cell r="A3" t="str">
            <v>Água Santa-Ua Água Santa</v>
          </cell>
        </row>
        <row r="4">
          <cell r="A4" t="str">
            <v>Agudo-Ua Agudo</v>
          </cell>
        </row>
        <row r="5">
          <cell r="A5" t="str">
            <v>Ajuricaba-Ua Ajuricaba</v>
          </cell>
        </row>
        <row r="6">
          <cell r="A6" t="str">
            <v>Alecrim-Ua Alecrim</v>
          </cell>
        </row>
        <row r="7">
          <cell r="A7" t="str">
            <v>Alegrete I-Ua Alegrete</v>
          </cell>
        </row>
        <row r="8">
          <cell r="A8" t="str">
            <v>Alegrete II-Ua Cidade Alta</v>
          </cell>
        </row>
        <row r="9">
          <cell r="A9" t="str">
            <v>Alegria-Ua Alegria</v>
          </cell>
        </row>
        <row r="10">
          <cell r="A10" t="str">
            <v>Almirante Tamandare Do Sul-Ua Almirante Tamandaré Do Sul</v>
          </cell>
        </row>
        <row r="11">
          <cell r="A11" t="str">
            <v>Alpestre-Ua Alpestre</v>
          </cell>
        </row>
        <row r="12">
          <cell r="A12" t="str">
            <v>Alto Alegre-Ua Alto Alegre</v>
          </cell>
        </row>
        <row r="13">
          <cell r="A13" t="str">
            <v>Alto Feliz-Ua Alto Feliz</v>
          </cell>
        </row>
        <row r="14">
          <cell r="A14" t="str">
            <v>Amaral Ferrador-Ua Amaral Ferrador</v>
          </cell>
        </row>
        <row r="15">
          <cell r="A15" t="str">
            <v>Ametista Do Sul-Ua Ametista Do Sul</v>
          </cell>
        </row>
        <row r="16">
          <cell r="A16" t="str">
            <v>Anta Gorda-Ua Anta Gorda</v>
          </cell>
        </row>
        <row r="17">
          <cell r="A17" t="str">
            <v>Antônio Prado-Ua Antônio Prado</v>
          </cell>
        </row>
        <row r="18">
          <cell r="A18" t="str">
            <v>Aratiba-Ua Aratiba</v>
          </cell>
        </row>
        <row r="19">
          <cell r="A19" t="str">
            <v>Arroio Do Meio I-Ua Arroio Do Meio</v>
          </cell>
        </row>
        <row r="20">
          <cell r="A20" t="str">
            <v>Arroio Do Meio II-Ua Centro Histórico</v>
          </cell>
        </row>
        <row r="21">
          <cell r="A21" t="str">
            <v>Arroio Do Padre-Ua Arroio Do Padre</v>
          </cell>
        </row>
        <row r="22">
          <cell r="A22" t="str">
            <v>Arroio Do Tigre-Ua Arroio Do Tigre</v>
          </cell>
        </row>
        <row r="23">
          <cell r="A23" t="str">
            <v>Arroio Grande-Ua Arroio Grande</v>
          </cell>
        </row>
        <row r="24">
          <cell r="A24" t="str">
            <v>Arvorezinha I -Ua Arvorezinha</v>
          </cell>
        </row>
        <row r="25">
          <cell r="A25" t="str">
            <v>Arvorezinha II-Ua Figueira</v>
          </cell>
        </row>
        <row r="26">
          <cell r="A26" t="str">
            <v>Augusto Pestana-Ua Augusto Pestana</v>
          </cell>
        </row>
        <row r="27">
          <cell r="A27" t="str">
            <v>Áurea-Ua Áurea</v>
          </cell>
        </row>
        <row r="28">
          <cell r="A28" t="str">
            <v>Bagé I-Ua Bagé</v>
          </cell>
        </row>
        <row r="29">
          <cell r="A29" t="str">
            <v>Bagé II-Ua Bagé Ii</v>
          </cell>
        </row>
        <row r="30">
          <cell r="A30" t="str">
            <v>Barão-Ua Barão</v>
          </cell>
        </row>
        <row r="31">
          <cell r="A31" t="str">
            <v>Barão De Cotegipe-Ua De Barão De Cotegipe</v>
          </cell>
        </row>
        <row r="32">
          <cell r="A32" t="str">
            <v>Barão Do Triunfo-Ua Barão Do Triunfo</v>
          </cell>
        </row>
        <row r="33">
          <cell r="A33" t="str">
            <v>Barra Do Guarita-Ua Barra Do Guarita</v>
          </cell>
        </row>
        <row r="34">
          <cell r="A34" t="str">
            <v>Barra Do Rio Azul-Ua Barra Do Rio Azul</v>
          </cell>
        </row>
        <row r="35">
          <cell r="A35" t="str">
            <v>Barra Funda-Ua Barra Funda</v>
          </cell>
        </row>
        <row r="36">
          <cell r="A36" t="str">
            <v>Barracão-Ua Barracão</v>
          </cell>
        </row>
        <row r="37">
          <cell r="A37" t="str">
            <v>Barros Cassal-Ua Barros Cassal</v>
          </cell>
        </row>
        <row r="38">
          <cell r="A38" t="str">
            <v>Benjamin Constant Do Sul-Ua Benjamin Constant Sul</v>
          </cell>
        </row>
        <row r="39">
          <cell r="A39" t="str">
            <v>Bento Gonçalves I-Ua Bento Goncalves</v>
          </cell>
        </row>
        <row r="40">
          <cell r="A40" t="str">
            <v>Bento Gonçalves II-Ua Cidade Alta</v>
          </cell>
        </row>
        <row r="41">
          <cell r="A41" t="str">
            <v>Bento Gonçalves III-Ua São Roque</v>
          </cell>
        </row>
        <row r="42">
          <cell r="A42" t="str">
            <v>Boa Vista Das Missões-Ua Boa Vista Das Missões</v>
          </cell>
        </row>
        <row r="43">
          <cell r="A43" t="str">
            <v>Boa Vista Do Buricá-Ua Boa Vista Do Buricá</v>
          </cell>
        </row>
        <row r="44">
          <cell r="A44" t="str">
            <v>Boa Vista Do Cadeado-Ua Boa Vista Do Cadeado</v>
          </cell>
        </row>
        <row r="45">
          <cell r="A45" t="str">
            <v>Boa Vista Do Incra-Ua Boa Vista Do Incra</v>
          </cell>
        </row>
        <row r="46">
          <cell r="A46" t="str">
            <v>Boa Vista Do Sul-Ua Boa Vista Do Sul</v>
          </cell>
        </row>
        <row r="47">
          <cell r="A47" t="str">
            <v>Bom Jesus-Ua Bom Jesus</v>
          </cell>
        </row>
        <row r="48">
          <cell r="A48" t="str">
            <v>Bom Princípio-Ua Bom Princípio</v>
          </cell>
        </row>
        <row r="49">
          <cell r="A49" t="str">
            <v>Bom Progresso-Ua Bom Progresso</v>
          </cell>
        </row>
        <row r="50">
          <cell r="A50" t="str">
            <v>Bom Retiro Do Sul-Ua Bom Retiro Do Sul</v>
          </cell>
        </row>
        <row r="51">
          <cell r="A51" t="str">
            <v>Boqueirão Do Leão-Ua Boqueirão Do Leão</v>
          </cell>
        </row>
        <row r="52">
          <cell r="A52" t="str">
            <v>Bossoroca-Ua Bossoroca</v>
          </cell>
        </row>
        <row r="53">
          <cell r="A53" t="str">
            <v>Bozano-Ua Bozano</v>
          </cell>
        </row>
        <row r="54">
          <cell r="A54" t="str">
            <v>Braga-Ua Braga</v>
          </cell>
        </row>
        <row r="55">
          <cell r="A55" t="str">
            <v>Brochier-Ua Brochier</v>
          </cell>
        </row>
        <row r="56">
          <cell r="A56" t="str">
            <v>Caçapava Do Sul-Ua Caçapava Do Sul</v>
          </cell>
        </row>
        <row r="57">
          <cell r="A57" t="str">
            <v>Cacequi-Ua Cacequi</v>
          </cell>
        </row>
        <row r="58">
          <cell r="A58" t="str">
            <v>Cachoeira Do Sul I-Ua Cachoeira Do Sul</v>
          </cell>
        </row>
        <row r="59">
          <cell r="A59" t="str">
            <v>Cachoeira Do Sul II-Ua Cachoeira Do Sul - Zona Norte</v>
          </cell>
        </row>
        <row r="60">
          <cell r="A60" t="str">
            <v>Cachoeirinha-Ua Cachoeirinha</v>
          </cell>
        </row>
        <row r="61">
          <cell r="A61" t="str">
            <v>Cacique Doble-Ua Cacique Doble</v>
          </cell>
        </row>
        <row r="62">
          <cell r="A62" t="str">
            <v>Caibaté-Ua Caibaté</v>
          </cell>
        </row>
        <row r="63">
          <cell r="A63" t="str">
            <v>Caiçara-Ua Caiçara</v>
          </cell>
        </row>
        <row r="64">
          <cell r="A64" t="str">
            <v>Camaquã I-Ua Camaquã</v>
          </cell>
        </row>
        <row r="65">
          <cell r="A65" t="str">
            <v>Camaquã II-Ua Camaquã Ii</v>
          </cell>
        </row>
        <row r="66">
          <cell r="A66" t="str">
            <v>Camargo-Ua Camargo</v>
          </cell>
        </row>
        <row r="67">
          <cell r="A67" t="str">
            <v>Cambará Do Sul-Ua Cambará Do Sul</v>
          </cell>
        </row>
        <row r="68">
          <cell r="A68" t="str">
            <v>Campestre Da Serra-Ua Campestre Da Serra</v>
          </cell>
        </row>
        <row r="69">
          <cell r="A69" t="str">
            <v>Campina Das Missões-Ua Campina Das Missões</v>
          </cell>
        </row>
        <row r="70">
          <cell r="A70" t="str">
            <v>Campinas Do Sul-Ua Campinas Do Sul</v>
          </cell>
        </row>
        <row r="71">
          <cell r="A71" t="str">
            <v>Campo Bom-Ua Campo Bom</v>
          </cell>
        </row>
        <row r="72">
          <cell r="A72" t="str">
            <v>Campo Novo-Ua Campo Novo</v>
          </cell>
        </row>
        <row r="73">
          <cell r="A73" t="str">
            <v>Campos Borges-Ua Campos Borges</v>
          </cell>
        </row>
        <row r="74">
          <cell r="A74" t="str">
            <v>Candelária-Ua Candelária</v>
          </cell>
        </row>
        <row r="75">
          <cell r="A75" t="str">
            <v>Cândido Godói-Ua Cândido Godói</v>
          </cell>
        </row>
        <row r="76">
          <cell r="A76" t="str">
            <v>Candiota-Ua Candiota</v>
          </cell>
        </row>
        <row r="77">
          <cell r="A77" t="str">
            <v>Canela-Ua Centro/Canela</v>
          </cell>
        </row>
        <row r="78">
          <cell r="A78" t="str">
            <v>Canguçu-Ua Canguçu</v>
          </cell>
        </row>
        <row r="79">
          <cell r="A79" t="str">
            <v>Canoas-Ua Canoas</v>
          </cell>
        </row>
        <row r="80">
          <cell r="A80" t="str">
            <v>Canudos Do Vale-Ua Canudos Do Vale</v>
          </cell>
        </row>
        <row r="81">
          <cell r="A81" t="str">
            <v>Capão Da Canoa-Ua Capão Da Canoa</v>
          </cell>
        </row>
        <row r="82">
          <cell r="A82" t="str">
            <v>Capão Do Cipó-Ua Capão Do Cipó</v>
          </cell>
        </row>
        <row r="83">
          <cell r="A83" t="str">
            <v>Capitão-Ua Capitão</v>
          </cell>
        </row>
        <row r="84">
          <cell r="A84" t="str">
            <v>Carazinho I-Ua Carazinho</v>
          </cell>
        </row>
        <row r="85">
          <cell r="A85" t="str">
            <v>Carazinho II-Ua Carazinho Sul</v>
          </cell>
        </row>
        <row r="86">
          <cell r="A86" t="str">
            <v xml:space="preserve">Carlos Barbosa I-Ua Carlos Barbosa </v>
          </cell>
        </row>
        <row r="87">
          <cell r="A87" t="str">
            <v>Carlos Barbosa II-Ua Carlos Barbosa Maurício</v>
          </cell>
        </row>
        <row r="88">
          <cell r="A88" t="str">
            <v>Carlos Barbosa III-Ua Sicredi Empresas</v>
          </cell>
        </row>
        <row r="89">
          <cell r="A89" t="str">
            <v>Casca-Ua Casca</v>
          </cell>
        </row>
        <row r="90">
          <cell r="A90" t="str">
            <v>Caseiros-Ua Caseiros</v>
          </cell>
        </row>
        <row r="91">
          <cell r="A91" t="str">
            <v>Catuípe-Ua Catuípe</v>
          </cell>
        </row>
        <row r="92">
          <cell r="A92" t="str">
            <v>Caxias Do Sul - Ua Ana Rech/Caxias Do Sul-Ua Ana Rech/Caxias Do Sul</v>
          </cell>
        </row>
        <row r="93">
          <cell r="A93" t="str">
            <v>Caxias Do Sul-Ua Auxiliar Rio Branco</v>
          </cell>
        </row>
        <row r="94">
          <cell r="A94" t="str">
            <v>Caxias Do Sul-Ua Cooperucs</v>
          </cell>
        </row>
        <row r="95">
          <cell r="A95" t="str">
            <v>Caxias Do Sul-Ua Cruzeiro/Caxias Do Sul</v>
          </cell>
        </row>
        <row r="96">
          <cell r="A96" t="str">
            <v>Caxias Do Sul-Ua Desvio Rizzo</v>
          </cell>
        </row>
        <row r="97">
          <cell r="A97" t="str">
            <v>Caxias Do Sul-Ua Júlio De Castilhos/Caxias Do Sul</v>
          </cell>
        </row>
        <row r="98">
          <cell r="A98" t="str">
            <v>Caxias Do Sul-Ua Lourdes/Caxias Do Sul</v>
          </cell>
        </row>
        <row r="99">
          <cell r="A99" t="str">
            <v>Caxias Do Sul-Ua Piox/Caxias Do Sul</v>
          </cell>
        </row>
        <row r="100">
          <cell r="A100" t="str">
            <v>Caxias Do Sul-Ua Rio Branco/Caxias Do Sul</v>
          </cell>
        </row>
        <row r="101">
          <cell r="A101" t="str">
            <v>Caxias Do Sul-Ua Santa Lúcia Do Piaí /Caxias Do Sul</v>
          </cell>
        </row>
        <row r="102">
          <cell r="A102" t="str">
            <v>Caxias Do Sul-Ua Vila Cristina/Caxias Do Sul</v>
          </cell>
        </row>
        <row r="103">
          <cell r="A103" t="str">
            <v>Caxias Do Sul-Ua Vinte De Setembro/Caxias Do Sul</v>
          </cell>
        </row>
        <row r="104">
          <cell r="A104" t="str">
            <v>Centenário-Ua Centenário</v>
          </cell>
        </row>
        <row r="105">
          <cell r="A105" t="str">
            <v>Cerro Branco-Ua Cerro Branco</v>
          </cell>
        </row>
        <row r="106">
          <cell r="A106" t="str">
            <v>Cerro Grande-Ua Cerro Grande</v>
          </cell>
        </row>
        <row r="107">
          <cell r="A107" t="str">
            <v>Cerro Grande Do Sul-Ua Cerro Grande Do Sul</v>
          </cell>
        </row>
        <row r="108">
          <cell r="A108" t="str">
            <v>Cerro Largo-Ua Cerro Largo</v>
          </cell>
        </row>
        <row r="109">
          <cell r="A109" t="str">
            <v>Chapada-Ua Chapada</v>
          </cell>
        </row>
        <row r="110">
          <cell r="A110" t="str">
            <v>Charqueadas-Ua Charqueadas</v>
          </cell>
        </row>
        <row r="111">
          <cell r="A111" t="str">
            <v>Charrua-Ua Charrua</v>
          </cell>
        </row>
        <row r="112">
          <cell r="A112" t="str">
            <v>Chiapetta-Ua Chiapetta</v>
          </cell>
        </row>
        <row r="113">
          <cell r="A113" t="str">
            <v>Ciríaco-Ua Ciríaco</v>
          </cell>
        </row>
        <row r="114">
          <cell r="A114" t="str">
            <v>Colinas-Ua Colinas</v>
          </cell>
        </row>
        <row r="115">
          <cell r="A115" t="str">
            <v>Colorado-Ua Colorado</v>
          </cell>
        </row>
        <row r="116">
          <cell r="A116" t="str">
            <v>Colorado-Ua Vista Alegre</v>
          </cell>
        </row>
        <row r="117">
          <cell r="A117" t="str">
            <v>Condor-Ua Condor</v>
          </cell>
        </row>
        <row r="118">
          <cell r="A118" t="str">
            <v>Constantina-Ua Constantina</v>
          </cell>
        </row>
        <row r="119">
          <cell r="A119" t="str">
            <v>Coqueiro Baixo-Ua Coqueiro Baixo</v>
          </cell>
        </row>
        <row r="120">
          <cell r="A120" t="str">
            <v>Coqueiros Do Sul-Ua Coqueiros Do Sul</v>
          </cell>
        </row>
        <row r="121">
          <cell r="A121" t="str">
            <v>Coronel Barros-Ua Coronel Barros</v>
          </cell>
        </row>
        <row r="122">
          <cell r="A122" t="str">
            <v>Coronel Bicaco-Ua Coronel Bicaco</v>
          </cell>
        </row>
        <row r="123">
          <cell r="A123" t="str">
            <v>Coronel Pilar-Ua Coronel Pilar</v>
          </cell>
        </row>
        <row r="124">
          <cell r="A124" t="str">
            <v>Cotiporã-Ua Cotiporã</v>
          </cell>
        </row>
        <row r="125">
          <cell r="A125" t="str">
            <v>Coxilha-Ua Coxilha</v>
          </cell>
        </row>
        <row r="126">
          <cell r="A126" t="str">
            <v>Crissiumal-Ua Crissiumal</v>
          </cell>
        </row>
        <row r="127">
          <cell r="A127" t="str">
            <v>Crissiumal-Ua Crissiumal - Urbano</v>
          </cell>
        </row>
        <row r="128">
          <cell r="A128" t="str">
            <v>Cristal-Ua Cristal</v>
          </cell>
        </row>
        <row r="129">
          <cell r="A129" t="str">
            <v>Cristal Do Sul-Ua Cristal Do Sul</v>
          </cell>
        </row>
        <row r="130">
          <cell r="A130" t="str">
            <v>Cruz Alta-Ua Cruz Alta</v>
          </cell>
        </row>
        <row r="131">
          <cell r="A131" t="str">
            <v>Cruz Alta-Ua Cruz Alta Urbana</v>
          </cell>
        </row>
        <row r="132">
          <cell r="A132" t="str">
            <v>Cruz Alta-Ua Unicruz</v>
          </cell>
        </row>
        <row r="133">
          <cell r="A133" t="str">
            <v>Cruzeiro Do Sul-Ua Cruzeiro Do Sul</v>
          </cell>
        </row>
        <row r="134">
          <cell r="A134" t="str">
            <v>David Canabarro-Ua David Canabarro</v>
          </cell>
        </row>
        <row r="135">
          <cell r="A135" t="str">
            <v>Derrubadas-Ua Derrubadas</v>
          </cell>
        </row>
        <row r="136">
          <cell r="A136" t="str">
            <v>Dezesseis De Novembro-Ua Dezesseis De Novembro</v>
          </cell>
        </row>
        <row r="137">
          <cell r="A137" t="str">
            <v>Dois Irmãos-Ua Centro/Dois Irmãos</v>
          </cell>
        </row>
        <row r="138">
          <cell r="A138" t="str">
            <v>Dois Irmãos Das Missões-Ua Dois Irmãos Da Missões</v>
          </cell>
        </row>
        <row r="139">
          <cell r="A139" t="str">
            <v>Dois Lajeados-Ua Dois Lajeados</v>
          </cell>
        </row>
        <row r="140">
          <cell r="A140" t="str">
            <v>Dom Feliciano-Ua Dom Feliciano</v>
          </cell>
        </row>
        <row r="141">
          <cell r="A141" t="str">
            <v>Dom Pedrito-Ua Dom Pedrito</v>
          </cell>
        </row>
        <row r="142">
          <cell r="A142" t="str">
            <v>Dona Francisca-Ua Dona Francisca</v>
          </cell>
        </row>
        <row r="143">
          <cell r="A143" t="str">
            <v>Doutor Maurício Cardoso-Ua Doutor Maurício Cardoso</v>
          </cell>
        </row>
        <row r="144">
          <cell r="A144" t="str">
            <v>Doutor Ricardo-Ua Dr Ricardo</v>
          </cell>
        </row>
        <row r="145">
          <cell r="A145" t="str">
            <v>Encantado-Ua Cidade Alta</v>
          </cell>
        </row>
        <row r="146">
          <cell r="A146" t="str">
            <v>Encantado-Ua Encantado</v>
          </cell>
        </row>
        <row r="147">
          <cell r="A147" t="str">
            <v xml:space="preserve">Encruzilhada Do Sul-Ua Encruzilhada Do Sul </v>
          </cell>
        </row>
        <row r="148">
          <cell r="A148" t="str">
            <v xml:space="preserve">Engenho Velho-Ua Engenho Velho </v>
          </cell>
        </row>
        <row r="149">
          <cell r="A149" t="str">
            <v xml:space="preserve">Entre Ijuís-Ua Entre Ijuís </v>
          </cell>
        </row>
        <row r="150">
          <cell r="A150" t="str">
            <v xml:space="preserve">Entre Rios Do Sul-Ua Entre Rios Do Sul </v>
          </cell>
        </row>
        <row r="151">
          <cell r="A151" t="str">
            <v xml:space="preserve">Erebango-Ua Erebango </v>
          </cell>
        </row>
        <row r="152">
          <cell r="A152" t="str">
            <v xml:space="preserve">Erechim-Ua Bairro Atlântico </v>
          </cell>
        </row>
        <row r="153">
          <cell r="A153" t="str">
            <v xml:space="preserve">Erechim-Ua Erechim Centro </v>
          </cell>
        </row>
        <row r="154">
          <cell r="A154" t="str">
            <v xml:space="preserve">Erechim-Ua Erechim St Dal Bosco </v>
          </cell>
        </row>
        <row r="155">
          <cell r="A155" t="str">
            <v xml:space="preserve">Erechim-Ua Praça Jaime Lago </v>
          </cell>
        </row>
        <row r="156">
          <cell r="A156" t="str">
            <v xml:space="preserve">Erechim-Ua Três Vendas </v>
          </cell>
        </row>
        <row r="157">
          <cell r="A157" t="str">
            <v xml:space="preserve">Ernestina-Ua Ernestina </v>
          </cell>
        </row>
        <row r="158">
          <cell r="A158" t="str">
            <v xml:space="preserve">Erval Grande-Ua Erval Grande </v>
          </cell>
        </row>
        <row r="159">
          <cell r="A159" t="str">
            <v xml:space="preserve">Erval Seco-Ua Erval Seco </v>
          </cell>
        </row>
        <row r="160">
          <cell r="A160" t="str">
            <v xml:space="preserve">Esmeralda-Ua Esmeralda </v>
          </cell>
        </row>
        <row r="161">
          <cell r="A161" t="str">
            <v xml:space="preserve">Esperança Do Sul-Ua Esperança Do Sul </v>
          </cell>
        </row>
        <row r="162">
          <cell r="A162" t="str">
            <v xml:space="preserve">Espumoso-Ua Espumoso </v>
          </cell>
        </row>
        <row r="163">
          <cell r="A163" t="str">
            <v xml:space="preserve">Estação-Ua Estação </v>
          </cell>
        </row>
        <row r="164">
          <cell r="A164" t="str">
            <v xml:space="preserve">Estância Velha-Ua Centro/Estância Velha </v>
          </cell>
        </row>
        <row r="165">
          <cell r="A165" t="str">
            <v xml:space="preserve">Estância Velha-Ua Rincão/Estância Velha </v>
          </cell>
        </row>
        <row r="166">
          <cell r="A166" t="str">
            <v>Estrela-Ua Estrela</v>
          </cell>
        </row>
        <row r="167">
          <cell r="A167" t="str">
            <v>Estrela Velha-Ua Estrela Velha</v>
          </cell>
        </row>
        <row r="168">
          <cell r="A168" t="str">
            <v>Fagundes Varela-Ua Fagundes Varela</v>
          </cell>
        </row>
        <row r="169">
          <cell r="A169" t="str">
            <v>Farroupilha-Ua Farroupilha</v>
          </cell>
        </row>
        <row r="170">
          <cell r="A170" t="str">
            <v>Faxinal Do Soturno-Ua Faxinal Do Soturno</v>
          </cell>
        </row>
        <row r="171">
          <cell r="A171" t="str">
            <v>Faxinalzinho-Ua Faxinalzinho</v>
          </cell>
        </row>
        <row r="172">
          <cell r="A172" t="str">
            <v>Fazenda Vila Nova-Ua Fazenda Vila Nova</v>
          </cell>
        </row>
        <row r="173">
          <cell r="A173" t="str">
            <v>Feliz-Ua Centro/Feliz</v>
          </cell>
        </row>
        <row r="174">
          <cell r="A174" t="str">
            <v>Flores Da Cunha-Ua Flores Da Cunha</v>
          </cell>
        </row>
        <row r="175">
          <cell r="A175" t="str">
            <v>Flores Da Cunha-Ua São Gotardo</v>
          </cell>
        </row>
        <row r="176">
          <cell r="A176" t="str">
            <v>Floriano Peixoto-Ua Floriano Peixoto</v>
          </cell>
        </row>
        <row r="177">
          <cell r="A177" t="str">
            <v>Fontoura Xavier-Ua Fontoura Xavier</v>
          </cell>
        </row>
        <row r="178">
          <cell r="A178" t="str">
            <v>Formigueiro-Ua Formigueiro</v>
          </cell>
        </row>
        <row r="179">
          <cell r="A179" t="str">
            <v>Formigueiro-Ua Fortaleza Dos Valos</v>
          </cell>
        </row>
        <row r="180">
          <cell r="A180" t="str">
            <v>Fortaleza Dos Valos-Ua Frederico Westphalen</v>
          </cell>
        </row>
        <row r="181">
          <cell r="A181" t="str">
            <v>Frederico Westphalen-Ua Frederico Westphalen - Ipiranga</v>
          </cell>
        </row>
        <row r="182">
          <cell r="A182" t="str">
            <v>Garibaldi-Ua Garibaldi</v>
          </cell>
        </row>
        <row r="183">
          <cell r="A183" t="str">
            <v>Gaurama-Ua Gaurama</v>
          </cell>
        </row>
        <row r="184">
          <cell r="A184" t="str">
            <v>General Câmara-Ua General Câmara</v>
          </cell>
        </row>
        <row r="185">
          <cell r="A185" t="str">
            <v>Gentil-Ua Gentil</v>
          </cell>
        </row>
        <row r="186">
          <cell r="A186" t="str">
            <v>Getúlio Vargas-Ua Getúlio Vargas</v>
          </cell>
        </row>
        <row r="187">
          <cell r="A187" t="str">
            <v>Giruá-Ua Giruá</v>
          </cell>
        </row>
        <row r="188">
          <cell r="A188" t="str">
            <v>Glorinha-Ua Glorinha</v>
          </cell>
        </row>
        <row r="189">
          <cell r="A189" t="str">
            <v>Gramado-Ua Centro/Gramado</v>
          </cell>
        </row>
        <row r="190">
          <cell r="A190" t="str">
            <v>Gramado Dos Loureiros-Ua Gramado Dos Loureiros</v>
          </cell>
        </row>
        <row r="191">
          <cell r="A191" t="str">
            <v>Gramado Xavier-Ua Gramado Xavier</v>
          </cell>
        </row>
        <row r="192">
          <cell r="A192" t="str">
            <v>Gravatai-Ua Gravataí</v>
          </cell>
        </row>
        <row r="193">
          <cell r="A193" t="str">
            <v>Guabiju-Ua Guabiju</v>
          </cell>
        </row>
        <row r="194">
          <cell r="A194" t="str">
            <v>Guaíba-Ua Cohab E Santa Rita</v>
          </cell>
        </row>
        <row r="195">
          <cell r="A195" t="str">
            <v>Guaíba-Ua Guaíba</v>
          </cell>
        </row>
        <row r="196">
          <cell r="A196" t="str">
            <v>Guaporé-Ua Guaporé</v>
          </cell>
        </row>
        <row r="197">
          <cell r="A197" t="str">
            <v>Guarani Das Missões-Ua Guarani Das Missões</v>
          </cell>
        </row>
        <row r="198">
          <cell r="A198" t="str">
            <v>Harmonia-Ua Harmonia</v>
          </cell>
        </row>
        <row r="199">
          <cell r="A199" t="str">
            <v>Herval-Ua Herval</v>
          </cell>
        </row>
        <row r="200">
          <cell r="A200" t="str">
            <v>Herveiras-Ua Herveiras</v>
          </cell>
        </row>
        <row r="201">
          <cell r="A201" t="str">
            <v>Horizontina-Ua De Vila Cascata</v>
          </cell>
        </row>
        <row r="202">
          <cell r="A202" t="str">
            <v>Horizontina-Ua Horizontina</v>
          </cell>
        </row>
        <row r="203">
          <cell r="A203" t="str">
            <v>Horizontina-Ua Horizontina - Tiradentes</v>
          </cell>
        </row>
        <row r="204">
          <cell r="A204" t="str">
            <v>Hulha Negra-Ua Hulha Negra</v>
          </cell>
        </row>
        <row r="205">
          <cell r="A205" t="str">
            <v>Humaitá-Ua Humaitá</v>
          </cell>
        </row>
        <row r="206">
          <cell r="A206" t="str">
            <v>Ibarama-Ua Ibarama</v>
          </cell>
        </row>
        <row r="207">
          <cell r="A207" t="str">
            <v>Ibiaçá-Ua Ibiaçá</v>
          </cell>
        </row>
        <row r="208">
          <cell r="A208" t="str">
            <v>Ibiraiaras-Ua Ibiraiaras</v>
          </cell>
        </row>
        <row r="209">
          <cell r="A209" t="str">
            <v>Ibirapuita-Ua Ibirapuita</v>
          </cell>
        </row>
        <row r="210">
          <cell r="A210" t="str">
            <v>Ibirubá-Ua Ibirubá</v>
          </cell>
        </row>
        <row r="211">
          <cell r="A211" t="str">
            <v>Igrejinha-Ua Igrejinha</v>
          </cell>
        </row>
        <row r="212">
          <cell r="A212" t="str">
            <v>Ijuí-Ua Ijuí</v>
          </cell>
        </row>
        <row r="213">
          <cell r="A213" t="str">
            <v>Ijuí-Ua Ijuí Imigrantes</v>
          </cell>
        </row>
        <row r="214">
          <cell r="A214" t="str">
            <v>Ijuí-Ua Ijuí São Francisco</v>
          </cell>
        </row>
        <row r="215">
          <cell r="A215" t="str">
            <v>Ilópolis-Ua Ilópolis</v>
          </cell>
        </row>
        <row r="216">
          <cell r="A216" t="str">
            <v>Imigrante-Ua Imigrante</v>
          </cell>
        </row>
        <row r="217">
          <cell r="A217" t="str">
            <v>Independência-Ua Esquina Araújo</v>
          </cell>
        </row>
        <row r="218">
          <cell r="A218" t="str">
            <v>Inhacorá-Ua Inhacorá</v>
          </cell>
        </row>
        <row r="219">
          <cell r="A219" t="str">
            <v>Ipê-Ua Ipê</v>
          </cell>
        </row>
        <row r="220">
          <cell r="A220" t="str">
            <v>Ipiranga Do Sul-Ua Ipiranga Do Sul</v>
          </cell>
        </row>
        <row r="221">
          <cell r="A221" t="str">
            <v>Iraí-Ua Iraí</v>
          </cell>
        </row>
        <row r="222">
          <cell r="A222" t="str">
            <v>Itaara-Ua Itaara</v>
          </cell>
        </row>
        <row r="223">
          <cell r="A223" t="str">
            <v>Itacurubi-Ua Itacurubi</v>
          </cell>
        </row>
        <row r="224">
          <cell r="A224" t="str">
            <v>Itapuca-Ua Itapuca</v>
          </cell>
        </row>
        <row r="225">
          <cell r="A225" t="str">
            <v>Itaqui-Ua Itaqui</v>
          </cell>
        </row>
        <row r="226">
          <cell r="A226" t="str">
            <v>Itati-Ua Itati</v>
          </cell>
        </row>
        <row r="227">
          <cell r="A227" t="str">
            <v>Itatiba Do Sul-Ua Itatiba Do Sul</v>
          </cell>
        </row>
        <row r="228">
          <cell r="A228" t="str">
            <v>Ivorá-Ua Ivorá</v>
          </cell>
        </row>
        <row r="229">
          <cell r="A229" t="str">
            <v>Ivoti-Ua Centro/Ivoti</v>
          </cell>
        </row>
        <row r="230">
          <cell r="A230" t="str">
            <v>Jaboticaba-Ua Jaboticaba</v>
          </cell>
        </row>
        <row r="231">
          <cell r="A231" t="str">
            <v>Jacuízinho-Ua Jacuizinho</v>
          </cell>
        </row>
        <row r="232">
          <cell r="A232" t="str">
            <v>Jacutinga-Ua Jacutinga</v>
          </cell>
        </row>
        <row r="233">
          <cell r="A233" t="str">
            <v>Jaguarão-Ua Jaguarão</v>
          </cell>
        </row>
        <row r="234">
          <cell r="A234" t="str">
            <v>Jaguari-Ua Jaguari</v>
          </cell>
        </row>
        <row r="235">
          <cell r="A235" t="str">
            <v xml:space="preserve">Jari-Ua Jari </v>
          </cell>
        </row>
        <row r="236">
          <cell r="A236" t="str">
            <v xml:space="preserve">Jóia-Ua Jóia </v>
          </cell>
        </row>
        <row r="237">
          <cell r="A237" t="str">
            <v>Júlio De Castilhos-Ua Júlio De Castilhos</v>
          </cell>
        </row>
        <row r="238">
          <cell r="A238" t="str">
            <v>Júlio De Castilhos-Ua Três Mártires</v>
          </cell>
        </row>
        <row r="239">
          <cell r="A239" t="str">
            <v>Lagoa Dos Três Cantos-Ua Lagoa Dos Três Cantos</v>
          </cell>
        </row>
        <row r="240">
          <cell r="A240" t="str">
            <v>Lagoa Vermelha-Ua Lagoa Vermelha</v>
          </cell>
        </row>
        <row r="241">
          <cell r="A241" t="str">
            <v>Lagoão-Ua Lagoão</v>
          </cell>
        </row>
        <row r="242">
          <cell r="A242" t="str">
            <v>Lajeado-Ua Lajeado</v>
          </cell>
        </row>
        <row r="243">
          <cell r="A243" t="str">
            <v>Lajeado-Ua Lajeado - Florestal</v>
          </cell>
        </row>
        <row r="244">
          <cell r="A244" t="str">
            <v>Lajeado-Ua Lajeado</v>
          </cell>
        </row>
        <row r="245">
          <cell r="A245" t="str">
            <v>Lajeado Do Bugre-Ua Lajeado Do Bugre</v>
          </cell>
        </row>
        <row r="246">
          <cell r="A246" t="str">
            <v>Lavras Do Sul-Ua Lavras Do Sul</v>
          </cell>
        </row>
        <row r="247">
          <cell r="A247" t="str">
            <v>Liberato Salzano-Ua Liberato Salzano</v>
          </cell>
        </row>
        <row r="248">
          <cell r="A248" t="str">
            <v>Lindolfo Collor-Ua Lindolfo Collor</v>
          </cell>
        </row>
        <row r="249">
          <cell r="A249" t="str">
            <v>Linha Nova-Ua Linha Nova</v>
          </cell>
        </row>
        <row r="250">
          <cell r="A250" t="str">
            <v>Macambara-Ua Macambara</v>
          </cell>
        </row>
        <row r="251">
          <cell r="A251" t="str">
            <v>Machadinho-Ua Machadinho</v>
          </cell>
        </row>
        <row r="252">
          <cell r="A252" t="str">
            <v>Manoel Viana-Ua Manoel Viana</v>
          </cell>
        </row>
        <row r="253">
          <cell r="A253" t="str">
            <v>Marau-Ua Marau Centro</v>
          </cell>
        </row>
        <row r="254">
          <cell r="A254" t="str">
            <v>Marau-Ua Marau Norte</v>
          </cell>
        </row>
        <row r="255">
          <cell r="A255" t="str">
            <v>Marcelino Ramos-Ua Marcelino Ramos</v>
          </cell>
        </row>
        <row r="256">
          <cell r="A256" t="str">
            <v>Mariana Pimentel-Ua Mariana Pimentel</v>
          </cell>
        </row>
        <row r="257">
          <cell r="A257" t="str">
            <v>Mariano Moro-Ua Mariano Moro</v>
          </cell>
        </row>
        <row r="258">
          <cell r="A258" t="str">
            <v>Marques De Souza-Ua Marques De Souza</v>
          </cell>
        </row>
        <row r="259">
          <cell r="A259" t="str">
            <v>Mata-Ua Mata</v>
          </cell>
        </row>
        <row r="260">
          <cell r="A260" t="str">
            <v>Mato Castelhano-Ua Mato Castelhano</v>
          </cell>
        </row>
        <row r="261">
          <cell r="A261" t="str">
            <v>Mato Leitao-Ua Mato Leitao</v>
          </cell>
        </row>
        <row r="262">
          <cell r="A262" t="str">
            <v>Maximiliano De Almeida-Ua Maximiliano De Almeida</v>
          </cell>
        </row>
        <row r="263">
          <cell r="A263" t="str">
            <v xml:space="preserve">Miraguaí-Ua Miraguaí </v>
          </cell>
        </row>
        <row r="264">
          <cell r="A264" t="str">
            <v>Montauri-Ua Montauri</v>
          </cell>
        </row>
        <row r="265">
          <cell r="A265" t="str">
            <v>Monte Belo Do Sul-Ua Monte Belo Do Sul</v>
          </cell>
        </row>
        <row r="266">
          <cell r="A266" t="str">
            <v>Montenegro-Ua Montenegro</v>
          </cell>
        </row>
        <row r="267">
          <cell r="A267" t="str">
            <v>Mormaço-Ua Mormaço</v>
          </cell>
        </row>
        <row r="268">
          <cell r="A268" t="str">
            <v>Morro Redondo-Ua Morro Redondo</v>
          </cell>
        </row>
        <row r="269">
          <cell r="A269" t="str">
            <v>Morro Reuter-Ua Morro Reuter</v>
          </cell>
        </row>
        <row r="270">
          <cell r="A270" t="str">
            <v>Muçum-Ua Mucum</v>
          </cell>
        </row>
        <row r="271">
          <cell r="A271" t="str">
            <v>Muitos Capões-Ua Muitos Capões</v>
          </cell>
        </row>
        <row r="272">
          <cell r="A272" t="str">
            <v>Muliterno-Ua Muliterno</v>
          </cell>
        </row>
        <row r="273">
          <cell r="A273" t="str">
            <v>Não-Me-Toque-Ua Não-Me-Toque</v>
          </cell>
        </row>
        <row r="274">
          <cell r="A274" t="str">
            <v>Nicolau Vergueiro-Ua Nicolau Vergueiro</v>
          </cell>
        </row>
        <row r="275">
          <cell r="A275" t="str">
            <v>Nonoai-Ua Nonoai</v>
          </cell>
        </row>
        <row r="276">
          <cell r="A276" t="str">
            <v>Nova Alvorada-Ua Nova Alvorada</v>
          </cell>
        </row>
        <row r="277">
          <cell r="A277" t="str">
            <v>Nova Araçá-Ua Nova Araçá</v>
          </cell>
        </row>
        <row r="278">
          <cell r="A278" t="str">
            <v>Nova Bassano-Ua Nova Bassano</v>
          </cell>
        </row>
        <row r="279">
          <cell r="A279" t="str">
            <v>Nova Boa Vista-Ua Nova Boa Vista</v>
          </cell>
        </row>
        <row r="280">
          <cell r="A280" t="str">
            <v>Nova Bréscia-Ua Nova Bréscia</v>
          </cell>
        </row>
        <row r="281">
          <cell r="A281" t="str">
            <v>Nova Candelária-Ua Nova Candelária</v>
          </cell>
        </row>
        <row r="282">
          <cell r="A282" t="str">
            <v>Nova Esperança Do Sul-Ua Nova Esperança Do Sul</v>
          </cell>
        </row>
        <row r="283">
          <cell r="A283" t="str">
            <v>Nova Hartz-Ua Nova Hartz</v>
          </cell>
        </row>
        <row r="284">
          <cell r="A284" t="str">
            <v>Nova Pádua-Ua Nova Pádua</v>
          </cell>
        </row>
        <row r="285">
          <cell r="A285" t="str">
            <v>Nova Palma-Ua Nova Palma</v>
          </cell>
        </row>
        <row r="286">
          <cell r="A286" t="str">
            <v>Nova Petrópolis-Ua Centro/Nova Petrópolis</v>
          </cell>
        </row>
        <row r="287">
          <cell r="A287" t="str">
            <v>Nova Petrópolis-Ua Empresarial/Nova Petrópolis</v>
          </cell>
        </row>
        <row r="288">
          <cell r="A288" t="str">
            <v xml:space="preserve">Nova Petrópolis-Ua Padre Amstad </v>
          </cell>
        </row>
        <row r="289">
          <cell r="A289" t="str">
            <v>Nova Petrópolis-Ua Pinhal Alto/Nova Petrópolis</v>
          </cell>
        </row>
        <row r="290">
          <cell r="A290" t="str">
            <v>Nova Prata-Ua Nova Prata</v>
          </cell>
        </row>
        <row r="291">
          <cell r="A291" t="str">
            <v xml:space="preserve">Nova Prata-Ua São Cristóvão Nova Prata </v>
          </cell>
        </row>
        <row r="292">
          <cell r="A292" t="str">
            <v>Nova Ramada-Ua Nova Ramada</v>
          </cell>
        </row>
        <row r="293">
          <cell r="A293" t="str">
            <v>Nova Roma Do Sul-Ua Nova Roma Do Sul</v>
          </cell>
        </row>
        <row r="294">
          <cell r="A294" t="str">
            <v>Nova Santa Rita-Ua Nova Santa Rita</v>
          </cell>
        </row>
        <row r="295">
          <cell r="A295" t="str">
            <v xml:space="preserve">Novo Barreiro-Ua Novo Barreiro </v>
          </cell>
        </row>
        <row r="296">
          <cell r="A296" t="str">
            <v>Novo Cabrais-Ua Novo Cabrais</v>
          </cell>
        </row>
        <row r="297">
          <cell r="A297" t="str">
            <v>Novo Hamburgo-Ua Canudos/Novo Hamburgo</v>
          </cell>
        </row>
        <row r="298">
          <cell r="A298" t="str">
            <v>Novo Hamburgo-Ua Feevale/Novo Hamburgo</v>
          </cell>
        </row>
        <row r="299">
          <cell r="A299" t="str">
            <v>Novo Hamburgo-Ua Ouro Branco - Novo Hamburgo</v>
          </cell>
        </row>
        <row r="300">
          <cell r="A300" t="str">
            <v>Novo Machado-Ua Novo Machado</v>
          </cell>
        </row>
        <row r="301">
          <cell r="A301" t="str">
            <v>Novo Tiradentes-Ua Novo Tiradentes</v>
          </cell>
        </row>
        <row r="302">
          <cell r="A302" t="str">
            <v>Novo Xingu-Ua Novo Xingu</v>
          </cell>
        </row>
        <row r="303">
          <cell r="A303" t="str">
            <v>Osório-Ua Osório</v>
          </cell>
        </row>
        <row r="304">
          <cell r="A304" t="str">
            <v>Paim Filho-Ua Paim Filho</v>
          </cell>
        </row>
        <row r="305">
          <cell r="A305" t="str">
            <v>Palmares Do Sul-Ua Palmares Do Sul</v>
          </cell>
        </row>
        <row r="306">
          <cell r="A306" t="str">
            <v>Palmeira Das Missões-Ua Palmeira Das Missões</v>
          </cell>
        </row>
        <row r="307">
          <cell r="A307" t="str">
            <v>Palmitinho-Ua Palmitinho</v>
          </cell>
        </row>
        <row r="308">
          <cell r="A308" t="str">
            <v>Panambi-Ua Panambi</v>
          </cell>
        </row>
        <row r="309">
          <cell r="A309" t="str">
            <v>Panambi-Ua Panambi Cotripal</v>
          </cell>
        </row>
        <row r="310">
          <cell r="A310" t="str">
            <v>Panambi-Ua São Jorge</v>
          </cell>
        </row>
        <row r="311">
          <cell r="A311" t="str">
            <v>Pantano Grande-Ua Pantano Grande</v>
          </cell>
        </row>
        <row r="312">
          <cell r="A312" t="str">
            <v>Paraí-Ua Paraí</v>
          </cell>
        </row>
        <row r="313">
          <cell r="A313" t="str">
            <v>Paraíso Do Sul-Ua Paraíso Do Sul</v>
          </cell>
        </row>
        <row r="314">
          <cell r="A314" t="str">
            <v>Pareci Novo-Ua Pareci Novo</v>
          </cell>
        </row>
        <row r="315">
          <cell r="A315" t="str">
            <v>Parobé-Ua Parobé</v>
          </cell>
        </row>
        <row r="316">
          <cell r="A316" t="str">
            <v>Passo Do Sobrado-Ua Passo Do Sobrado</v>
          </cell>
        </row>
        <row r="317">
          <cell r="A317" t="str">
            <v>Passo Fundo-Ua Boqueirão</v>
          </cell>
        </row>
        <row r="318">
          <cell r="A318" t="str">
            <v>Passo Fundo-Ua Centro</v>
          </cell>
        </row>
        <row r="319">
          <cell r="A319" t="str">
            <v xml:space="preserve">Passo Fundo-Ua Petrópolis </v>
          </cell>
        </row>
        <row r="320">
          <cell r="A320" t="str">
            <v>Passo Fundo-Ua São Cristóvão</v>
          </cell>
        </row>
        <row r="321">
          <cell r="A321" t="str">
            <v>Passo Fundo-Ua Vera Cruz</v>
          </cell>
        </row>
        <row r="322">
          <cell r="A322" t="str">
            <v>Paulo Bento-Ua Paulo Bento</v>
          </cell>
        </row>
        <row r="323">
          <cell r="A323" t="str">
            <v>Pedras Altas-Ua Pedras Altas</v>
          </cell>
        </row>
        <row r="324">
          <cell r="A324" t="str">
            <v>Pedro Osório-Ua Pedro Osório</v>
          </cell>
        </row>
        <row r="325">
          <cell r="A325" t="str">
            <v>Pejuçara-Ua Pejuçara</v>
          </cell>
        </row>
        <row r="326">
          <cell r="A326" t="str">
            <v>Pelotas-Ua Anchieta</v>
          </cell>
        </row>
        <row r="327">
          <cell r="A327" t="str">
            <v>Pelotas-Ua Fragata</v>
          </cell>
        </row>
        <row r="328">
          <cell r="A328" t="str">
            <v>Pelotas-Ua Netto</v>
          </cell>
        </row>
        <row r="329">
          <cell r="A329" t="str">
            <v>Pelotas-Ua Salgado Filho</v>
          </cell>
        </row>
        <row r="330">
          <cell r="A330" t="str">
            <v>Picada Café-Ua Centro/Picada Café</v>
          </cell>
        </row>
        <row r="331">
          <cell r="A331" t="str">
            <v>Pinhal-Ua Pinhal</v>
          </cell>
        </row>
        <row r="332">
          <cell r="A332" t="str">
            <v>Pinhal Grande-Ua Pinhal Grande</v>
          </cell>
        </row>
        <row r="333">
          <cell r="A333" t="str">
            <v xml:space="preserve">Pinheirinho Do Vale-Ua Pinheirinho Do Vale </v>
          </cell>
        </row>
        <row r="334">
          <cell r="A334" t="str">
            <v>Pinheiro Machado-Ua Pinheiro Machado</v>
          </cell>
        </row>
        <row r="335">
          <cell r="A335" t="str">
            <v>Pinto Bandeira-Ua Pinto Bandeira</v>
          </cell>
        </row>
        <row r="336">
          <cell r="A336" t="str">
            <v>Piratini-Ua Piratini</v>
          </cell>
        </row>
        <row r="337">
          <cell r="A337" t="str">
            <v>Planalto-Ua Planalto</v>
          </cell>
        </row>
        <row r="338">
          <cell r="A338" t="str">
            <v>Poço Das Antas-Ua Poço Das Antas</v>
          </cell>
        </row>
        <row r="339">
          <cell r="A339" t="str">
            <v>Pontão-Ua Pontão</v>
          </cell>
        </row>
        <row r="340">
          <cell r="A340" t="str">
            <v>Ponte Preta-Ua Ponte Preta</v>
          </cell>
        </row>
        <row r="341">
          <cell r="A341" t="str">
            <v>Portão-Ua Centro/Portão</v>
          </cell>
        </row>
        <row r="342">
          <cell r="A342" t="str">
            <v>Porto Alegre-Ua Ajuris</v>
          </cell>
        </row>
        <row r="343">
          <cell r="A343" t="str">
            <v>Porto Alegre-Ua Alberto Bins</v>
          </cell>
        </row>
        <row r="344">
          <cell r="A344" t="str">
            <v>Porto Alegre-Ua Andradas</v>
          </cell>
        </row>
        <row r="345">
          <cell r="A345" t="str">
            <v>Porto Alegre-Ua Aparicio Borges</v>
          </cell>
        </row>
        <row r="346">
          <cell r="A346" t="str">
            <v xml:space="preserve">Porto Alegre-Ua Azenha </v>
          </cell>
        </row>
        <row r="347">
          <cell r="A347" t="str">
            <v>Porto Alegre-Ua Centro Da Sicredimil</v>
          </cell>
        </row>
        <row r="348">
          <cell r="A348" t="str">
            <v>Porto Alegre-Ua Cooabcred/Rs</v>
          </cell>
        </row>
        <row r="349">
          <cell r="A349" t="str">
            <v>Porto Alegre-Ua Eduardo Prado</v>
          </cell>
        </row>
        <row r="350">
          <cell r="A350" t="str">
            <v>Porto Alegre-Ua Farrapos</v>
          </cell>
        </row>
        <row r="351">
          <cell r="A351" t="str">
            <v>Porto Alegre-Ua Jardim Lindóia</v>
          </cell>
        </row>
        <row r="352">
          <cell r="A352" t="str">
            <v>Porto Alegre-Ua Justiça</v>
          </cell>
        </row>
        <row r="353">
          <cell r="A353" t="str">
            <v>Porto Alegre-Ua Lomba Do Pinheiro</v>
          </cell>
        </row>
        <row r="354">
          <cell r="A354" t="str">
            <v>Porto Alegre-Ua Menino Deus</v>
          </cell>
        </row>
        <row r="355">
          <cell r="A355" t="str">
            <v xml:space="preserve">Porto Alegre-Ua Ministério Público </v>
          </cell>
        </row>
        <row r="356">
          <cell r="A356" t="str">
            <v>Porto Alegre-Ua Protásio Alves</v>
          </cell>
        </row>
        <row r="357">
          <cell r="A357" t="str">
            <v>Porto Alegre-Ua São João</v>
          </cell>
        </row>
        <row r="358">
          <cell r="A358" t="str">
            <v>Porto Alegre-Ua Sarandi</v>
          </cell>
        </row>
        <row r="359">
          <cell r="A359" t="str">
            <v>Porto Alegre-Ua Sicredi Pol</v>
          </cell>
        </row>
        <row r="360">
          <cell r="A360" t="str">
            <v>Porto Alegre-Ua Tristeza</v>
          </cell>
        </row>
        <row r="361">
          <cell r="A361" t="str">
            <v>Porto Lucena-Ua Porto Lucena</v>
          </cell>
        </row>
        <row r="362">
          <cell r="A362" t="str">
            <v>Porto Mauá-Ua Porto Mauá</v>
          </cell>
        </row>
        <row r="363">
          <cell r="A363" t="str">
            <v>Porto Xavier-Ua Porto Xavier</v>
          </cell>
        </row>
        <row r="364">
          <cell r="A364" t="str">
            <v>Pouso Novo-Ua Pouso Novo</v>
          </cell>
        </row>
        <row r="365">
          <cell r="A365" t="str">
            <v>Presidente Lucena-Ua Presidente Lucena</v>
          </cell>
        </row>
        <row r="366">
          <cell r="A366" t="str">
            <v>Progresso-Ua Progresso</v>
          </cell>
        </row>
        <row r="367">
          <cell r="A367" t="str">
            <v>Protásio Alves-Ua Protásio Alves</v>
          </cell>
        </row>
        <row r="368">
          <cell r="A368" t="str">
            <v>Putinga-Ua Putinga</v>
          </cell>
        </row>
        <row r="369">
          <cell r="A369" t="str">
            <v>Quaraí-Ua Quaraí</v>
          </cell>
        </row>
        <row r="370">
          <cell r="A370" t="str">
            <v>Quatro Irmãos-Ua Quatro Irmãos</v>
          </cell>
        </row>
        <row r="371">
          <cell r="A371" t="str">
            <v>Quevedos-Ua Quevedos</v>
          </cell>
        </row>
        <row r="372">
          <cell r="A372" t="str">
            <v>Quinze De Novembro-Ua Quinze De Novembro</v>
          </cell>
        </row>
        <row r="373">
          <cell r="A373" t="str">
            <v xml:space="preserve">Redentora-Ua Redentora </v>
          </cell>
        </row>
        <row r="374">
          <cell r="A374" t="str">
            <v>Relvado-Ua Relvado</v>
          </cell>
        </row>
        <row r="375">
          <cell r="A375" t="str">
            <v>Restinga Seca-Ua Restinga Seca</v>
          </cell>
        </row>
        <row r="376">
          <cell r="A376" t="str">
            <v xml:space="preserve">Rio Dos Índios-Ua Rio Dos Índios </v>
          </cell>
        </row>
        <row r="377">
          <cell r="A377" t="str">
            <v>Rio Grande-Ua Rio Grande</v>
          </cell>
        </row>
        <row r="378">
          <cell r="A378" t="str">
            <v>Rio Pardo-Ua Rio Pardo</v>
          </cell>
        </row>
        <row r="379">
          <cell r="A379" t="str">
            <v>Riozinho-Ua Riozinho</v>
          </cell>
        </row>
        <row r="380">
          <cell r="A380" t="str">
            <v xml:space="preserve">Roca Sales-Ua Roca Sales </v>
          </cell>
        </row>
        <row r="381">
          <cell r="A381" t="str">
            <v>Rodeio Bonito-Ua Rodeio Bonito</v>
          </cell>
        </row>
        <row r="382">
          <cell r="A382" t="str">
            <v>Rolante-Ua Rolante</v>
          </cell>
        </row>
        <row r="383">
          <cell r="A383" t="str">
            <v>Ronda Alta-Ua Ronda Alta</v>
          </cell>
        </row>
        <row r="384">
          <cell r="A384" t="str">
            <v>Rondinha-Ua Rondinha</v>
          </cell>
        </row>
        <row r="385">
          <cell r="A385" t="str">
            <v>Roque Gonzales-Ua Roque Gonzales</v>
          </cell>
        </row>
        <row r="386">
          <cell r="A386" t="str">
            <v>Rosário Do Sul-Ua Rosário Do Sul</v>
          </cell>
        </row>
        <row r="387">
          <cell r="A387" t="str">
            <v>Sagrada Familha-Ua Sagrada Familia</v>
          </cell>
        </row>
        <row r="388">
          <cell r="A388" t="str">
            <v xml:space="preserve">Saldanha Marinho-Ua Saldanha Marinho </v>
          </cell>
        </row>
        <row r="389">
          <cell r="A389" t="str">
            <v xml:space="preserve">Salto Do Jacuí-Ua Salto Do Jacuí </v>
          </cell>
        </row>
        <row r="390">
          <cell r="A390" t="str">
            <v>Salvador Das Missões-Ua Salvador Das Missões</v>
          </cell>
        </row>
        <row r="391">
          <cell r="A391" t="str">
            <v>Salvador Do Sul-Ua Salvador Do Sul</v>
          </cell>
        </row>
        <row r="392">
          <cell r="A392" t="str">
            <v>Sananduva-Ua Sananduva - Bairro Operário</v>
          </cell>
        </row>
        <row r="393">
          <cell r="A393" t="str">
            <v>Sananduva-Ua Sananduva - Centro</v>
          </cell>
        </row>
        <row r="394">
          <cell r="A394" t="str">
            <v>Santa Bárbara Do Sul-Ua Santa Bárbara Do Sul</v>
          </cell>
        </row>
        <row r="395">
          <cell r="A395" t="str">
            <v>Santa Cecília Do Sul-Ua Santa Cecília Do Sul</v>
          </cell>
        </row>
        <row r="396">
          <cell r="A396" t="str">
            <v>Santa Clara Do Sul-Ua Santa Clara Do Sul</v>
          </cell>
        </row>
        <row r="397">
          <cell r="A397" t="str">
            <v>Santa Cruz Do Sul-Ua Afubra</v>
          </cell>
        </row>
        <row r="398">
          <cell r="A398" t="str">
            <v>Santa Cruz Do Sul-Ua Arroio Grande</v>
          </cell>
        </row>
        <row r="399">
          <cell r="A399" t="str">
            <v>Santa Cruz Do Sul-Ua Linha Santa Cruz</v>
          </cell>
        </row>
        <row r="400">
          <cell r="A400" t="str">
            <v>Santa Cruz Do Sul-Ua Monte Alverne</v>
          </cell>
        </row>
        <row r="401">
          <cell r="A401" t="str">
            <v>Santa Cruz Sul-Ua Santa Cruz Do Sul</v>
          </cell>
        </row>
        <row r="402">
          <cell r="A402" t="str">
            <v>Santa Maria-Ua Centro</v>
          </cell>
        </row>
        <row r="403">
          <cell r="A403" t="str">
            <v>Santa Maria-Ua De Camobi</v>
          </cell>
        </row>
        <row r="404">
          <cell r="A404" t="str">
            <v>Santa Maria-Ua Parque Industrial</v>
          </cell>
        </row>
        <row r="405">
          <cell r="A405" t="str">
            <v xml:space="preserve">Santa Maria-Ua Santa Maria </v>
          </cell>
        </row>
        <row r="406">
          <cell r="A406" t="str">
            <v>Santa Maria Do Herval-Ua Santa Maria Do Herval</v>
          </cell>
        </row>
        <row r="407">
          <cell r="A407" t="str">
            <v>Santa Rosa-Ua Bairro Cruzeiro</v>
          </cell>
        </row>
        <row r="408">
          <cell r="A408" t="str">
            <v>Santa Rosa-Ua Praça Da Independência</v>
          </cell>
        </row>
        <row r="409">
          <cell r="A409" t="str">
            <v>Santa Rosa-Ua Santa Rosa</v>
          </cell>
        </row>
        <row r="410">
          <cell r="A410" t="str">
            <v>Santa Vitória Do Palmar-Ua Santa Vitória Do Palmar</v>
          </cell>
        </row>
        <row r="411">
          <cell r="A411" t="str">
            <v>Santana Da Boa Vista-Ua Santana Da Boa Vista</v>
          </cell>
        </row>
        <row r="412">
          <cell r="A412" t="str">
            <v>Santana Do Livramento-Ua Santana Do Livramento</v>
          </cell>
        </row>
        <row r="413">
          <cell r="A413" t="str">
            <v>Santiago-Ua Santiago</v>
          </cell>
        </row>
        <row r="414">
          <cell r="A414" t="str">
            <v>Santiago-Ua Santiago - Paineiras</v>
          </cell>
        </row>
        <row r="415">
          <cell r="A415" t="str">
            <v>Santiago-Ua Santiago - Riachuelo</v>
          </cell>
        </row>
        <row r="416">
          <cell r="A416" t="str">
            <v>Santo Ângelo-Ua Bairro Pippi</v>
          </cell>
        </row>
        <row r="417">
          <cell r="A417" t="str">
            <v>Santo Ângelo-Ua Getúlio Vargas - Santo Ângelo</v>
          </cell>
        </row>
        <row r="418">
          <cell r="A418" t="str">
            <v>Santo Ângelo-Ua Santo Ângelo</v>
          </cell>
        </row>
        <row r="419">
          <cell r="A419" t="str">
            <v>Santo Antônio Da Patrulha-Ua Santo Antônio Patrulha</v>
          </cell>
        </row>
        <row r="420">
          <cell r="A420" t="str">
            <v>Santo Antônio Das Missões-Ua Santo Antônio Das Missões</v>
          </cell>
        </row>
        <row r="421">
          <cell r="A421" t="str">
            <v>Santo Antônio Do Palma-Ua Santo Antônio Do Palma</v>
          </cell>
        </row>
        <row r="422">
          <cell r="A422" t="str">
            <v>Santo Antônio Do Planalto-Ua Santo Antônio Planalto</v>
          </cell>
        </row>
        <row r="423">
          <cell r="A423" t="str">
            <v>Santo Augusto-Ua Santo Augusto</v>
          </cell>
        </row>
        <row r="424">
          <cell r="A424" t="str">
            <v>Santo Cristo-Ua Santo Cristo</v>
          </cell>
        </row>
        <row r="425">
          <cell r="A425" t="str">
            <v>Santo Expedito Do Sul-Ua Santo Expedito Do Sul</v>
          </cell>
        </row>
        <row r="426">
          <cell r="A426" t="str">
            <v>São Borja-Ua São Borja</v>
          </cell>
        </row>
        <row r="427">
          <cell r="A427" t="str">
            <v>São Domingos Do Sul-Ua São Domingos Do Sul</v>
          </cell>
        </row>
        <row r="428">
          <cell r="A428" t="str">
            <v>São Francisco De Assis-Ua São Francisco De Assis</v>
          </cell>
        </row>
        <row r="429">
          <cell r="A429" t="str">
            <v>São Francisco De Paula-Ua São Francisco De Paula</v>
          </cell>
        </row>
        <row r="430">
          <cell r="A430" t="str">
            <v>São Gabriel-Ua São Gabriel</v>
          </cell>
        </row>
        <row r="431">
          <cell r="A431" t="str">
            <v>São Jeronimo-Ua São Jeronimo</v>
          </cell>
        </row>
        <row r="432">
          <cell r="A432" t="str">
            <v>São João Da Urtiga-Ua São João Da Urtiga</v>
          </cell>
        </row>
        <row r="433">
          <cell r="A433" t="str">
            <v>São João Do Polêsine-Ua São João Do Polêsine</v>
          </cell>
        </row>
        <row r="434">
          <cell r="A434" t="str">
            <v>São Jorge-Ua São Jorge</v>
          </cell>
        </row>
        <row r="435">
          <cell r="A435" t="str">
            <v>São José Das Missões-Ua São José Das Missões</v>
          </cell>
        </row>
        <row r="436">
          <cell r="A436" t="str">
            <v>São José Do Herval-Ua São José Do Herval</v>
          </cell>
        </row>
        <row r="437">
          <cell r="A437" t="str">
            <v>São José Do Hortêncio-Ua São José Do Hortêncio</v>
          </cell>
        </row>
        <row r="438">
          <cell r="A438" t="str">
            <v>São José Do Inhacorá-Ua São José Do Inhacorá</v>
          </cell>
        </row>
        <row r="439">
          <cell r="A439" t="str">
            <v>São José Do Ouro-Ua São José Do Ouro</v>
          </cell>
        </row>
        <row r="440">
          <cell r="A440" t="str">
            <v>São José Do Sul-Ua São José Do Sul</v>
          </cell>
        </row>
        <row r="441">
          <cell r="A441" t="str">
            <v xml:space="preserve">São Leopoldo-Ua Centro/São Leopoldo </v>
          </cell>
        </row>
        <row r="442">
          <cell r="A442" t="str">
            <v xml:space="preserve">São Leopoldo-Ua Scharlau - São Leopoldo </v>
          </cell>
        </row>
        <row r="443">
          <cell r="A443" t="str">
            <v>São Leopoldo-Ua Unisinos/São Leopoldo</v>
          </cell>
        </row>
        <row r="444">
          <cell r="A444" t="str">
            <v>São Lourenço Do Sul-Ua São Lourenço Do Sul</v>
          </cell>
        </row>
        <row r="445">
          <cell r="A445" t="str">
            <v>São Luiz Gonzaga-Ua São Luiz Gonzaga</v>
          </cell>
        </row>
        <row r="446">
          <cell r="A446" t="str">
            <v>São Marcos-Ua São Marcos</v>
          </cell>
        </row>
        <row r="447">
          <cell r="A447" t="str">
            <v>São Martinho-Ua São Martinho</v>
          </cell>
        </row>
        <row r="448">
          <cell r="A448" t="str">
            <v>São Martinho Da Serra-Ua São Martinho Da Serra</v>
          </cell>
        </row>
        <row r="449">
          <cell r="A449" t="str">
            <v>São Miguel Das Missões-Ua São Miguel Das Missões</v>
          </cell>
        </row>
        <row r="450">
          <cell r="A450" t="str">
            <v>São Nicolau-Ua São Nicolau</v>
          </cell>
        </row>
        <row r="451">
          <cell r="A451" t="str">
            <v>São Paulo Das Missões-Ua São Paulo Das Missões</v>
          </cell>
        </row>
        <row r="452">
          <cell r="A452" t="str">
            <v>São Pedro Da Serra-Ua São Pedro Da Serra</v>
          </cell>
        </row>
        <row r="453">
          <cell r="A453" t="str">
            <v>São Pedro Das Missões-Ua São Pedro Das Missões</v>
          </cell>
        </row>
        <row r="454">
          <cell r="A454" t="str">
            <v>São Pedro Do Butia-Ua São Pedro Do Butia</v>
          </cell>
        </row>
        <row r="455">
          <cell r="A455" t="str">
            <v xml:space="preserve">São Pedro Do Sul-Ua São Pedro Do Sul </v>
          </cell>
        </row>
        <row r="456">
          <cell r="A456" t="str">
            <v>Sao Sebastião Do Caí-Ua São Sebastião Do Caí</v>
          </cell>
        </row>
        <row r="457">
          <cell r="A457" t="str">
            <v>São Sepé-Ua São Sepé</v>
          </cell>
        </row>
        <row r="458">
          <cell r="A458" t="str">
            <v>São Valentim-Ua São Valentim</v>
          </cell>
        </row>
        <row r="459">
          <cell r="A459" t="str">
            <v>São Valentin Do Sul-Ua São Valentin Do Sul</v>
          </cell>
        </row>
        <row r="460">
          <cell r="A460" t="str">
            <v>São Valério Do Sul-Ua São Valério Do Sul</v>
          </cell>
        </row>
        <row r="461">
          <cell r="A461" t="str">
            <v>São Vendelino-Ua São Vendelino</v>
          </cell>
        </row>
        <row r="462">
          <cell r="A462" t="str">
            <v xml:space="preserve">São Vicente Do Sul-Ua São Vicente Do Sul </v>
          </cell>
        </row>
        <row r="463">
          <cell r="A463" t="str">
            <v>Sapucaia Do Sul-Ua Sapucaia Do Sul</v>
          </cell>
        </row>
        <row r="464">
          <cell r="A464" t="str">
            <v>Sarandi-Ua Bairro Vila Maria</v>
          </cell>
        </row>
        <row r="465">
          <cell r="A465" t="str">
            <v>Sarandi-Ua Sarandi</v>
          </cell>
        </row>
        <row r="466">
          <cell r="A466" t="str">
            <v>Seberi-Ua Seberi</v>
          </cell>
        </row>
        <row r="467">
          <cell r="A467" t="str">
            <v>Seberi-Ua Seberi - Boca Da Picada</v>
          </cell>
        </row>
        <row r="468">
          <cell r="A468" t="str">
            <v>Sede Nova-Ua Sede Nova</v>
          </cell>
        </row>
        <row r="469">
          <cell r="A469" t="str">
            <v>Segredo-Ua Segredo</v>
          </cell>
        </row>
        <row r="470">
          <cell r="A470" t="str">
            <v>Selbach-Ua Selbach</v>
          </cell>
        </row>
        <row r="471">
          <cell r="A471" t="str">
            <v>Senador Salgado Filho-Ua Senador Salgado Filho</v>
          </cell>
        </row>
        <row r="472">
          <cell r="A472" t="str">
            <v xml:space="preserve">Sentinela Do Sul-Ua Sentinela Do Sul </v>
          </cell>
        </row>
        <row r="473">
          <cell r="A473" t="str">
            <v>Serafina Corrêa-Ua Serafina Corrêa</v>
          </cell>
        </row>
        <row r="474">
          <cell r="A474" t="str">
            <v>Sertão-Ua Sertão</v>
          </cell>
        </row>
        <row r="475">
          <cell r="A475" t="str">
            <v>Sertao Santana-Ua Sertão Santana</v>
          </cell>
        </row>
        <row r="476">
          <cell r="A476" t="str">
            <v>Severiano De Almeida-Ua Severiano De Almeida</v>
          </cell>
        </row>
        <row r="477">
          <cell r="A477" t="str">
            <v>Silveira Martins-Ua Silveira Martins</v>
          </cell>
        </row>
        <row r="478">
          <cell r="A478" t="str">
            <v>Sinimbu-Ua Sinimbu</v>
          </cell>
        </row>
        <row r="479">
          <cell r="A479" t="str">
            <v>Sobradinho-Ua Sobradinho</v>
          </cell>
        </row>
        <row r="480">
          <cell r="A480" t="str">
            <v>Soledade-Ua Missões</v>
          </cell>
        </row>
        <row r="481">
          <cell r="A481" t="str">
            <v xml:space="preserve">Soledade-Ua Soledade </v>
          </cell>
        </row>
        <row r="482">
          <cell r="A482" t="str">
            <v>Tapejara-Ua Tapejara - Bairro São Paulo</v>
          </cell>
        </row>
        <row r="483">
          <cell r="A483" t="str">
            <v>Tapejara-Ua Tapejara - Centro</v>
          </cell>
        </row>
        <row r="484">
          <cell r="A484" t="str">
            <v>Tapera-Ua Tapera</v>
          </cell>
        </row>
        <row r="485">
          <cell r="A485" t="str">
            <v xml:space="preserve">Tapes-Ua Tapes </v>
          </cell>
        </row>
        <row r="486">
          <cell r="A486" t="str">
            <v>Taquara-Ua Taquara</v>
          </cell>
        </row>
        <row r="487">
          <cell r="A487" t="str">
            <v>Taquari-Ua Taquari</v>
          </cell>
        </row>
        <row r="488">
          <cell r="A488" t="str">
            <v>Taquaruçu Do Sul-Ua Taquaruçu Do Sul</v>
          </cell>
        </row>
        <row r="489">
          <cell r="A489" t="str">
            <v>Tenente Portela-Ua Tenente Portela</v>
          </cell>
        </row>
        <row r="490">
          <cell r="A490" t="str">
            <v>Terra De Areia-Ua Terra De Areia</v>
          </cell>
        </row>
        <row r="491">
          <cell r="A491" t="str">
            <v>Teutônia-Ua Canabarro</v>
          </cell>
        </row>
        <row r="492">
          <cell r="A492" t="str">
            <v>Teutônia-Ua Teutônia</v>
          </cell>
        </row>
        <row r="493">
          <cell r="A493" t="str">
            <v>Tio Hugo-Ua Tio Hugo</v>
          </cell>
        </row>
        <row r="494">
          <cell r="A494" t="str">
            <v>Tiradentes Do Sul-Ua Tiradentes Do Sul</v>
          </cell>
        </row>
        <row r="495">
          <cell r="A495" t="str">
            <v>Toropi-Ua Toropi</v>
          </cell>
        </row>
        <row r="496">
          <cell r="A496" t="str">
            <v>Torres-Ua Torres</v>
          </cell>
        </row>
        <row r="497">
          <cell r="A497" t="str">
            <v>Travesseiro-Ua Travesseiro</v>
          </cell>
        </row>
        <row r="498">
          <cell r="A498" t="str">
            <v>Tres Arroios-Ua Três Arroios</v>
          </cell>
        </row>
        <row r="499">
          <cell r="A499" t="str">
            <v>Três Cachoeiras-Ua Três Cachoeiras</v>
          </cell>
        </row>
        <row r="500">
          <cell r="A500" t="str">
            <v>Três Coroas-Ua Três Coroas</v>
          </cell>
        </row>
        <row r="501">
          <cell r="A501" t="str">
            <v>Três De Maio-Ua São Caetano - Consolata</v>
          </cell>
        </row>
        <row r="502">
          <cell r="A502" t="str">
            <v>Três De Maio-Ua Três De Maio</v>
          </cell>
        </row>
        <row r="503">
          <cell r="A503" t="str">
            <v>Três De Maio-Ua Três De Maio - Rua Horizontina</v>
          </cell>
        </row>
        <row r="504">
          <cell r="A504" t="str">
            <v>Três Palmeiras-Ua Três Palmeiras</v>
          </cell>
        </row>
        <row r="505">
          <cell r="A505" t="str">
            <v>Três Passos-Ua Três Passos</v>
          </cell>
        </row>
        <row r="506">
          <cell r="A506" t="str">
            <v>Trindade Do Sul-Ua Trindade Do Sul</v>
          </cell>
        </row>
        <row r="507">
          <cell r="A507" t="str">
            <v>Triunfo-Ua Triunfo</v>
          </cell>
        </row>
        <row r="508">
          <cell r="A508" t="str">
            <v>Tucunduva-Ua Tucunduva</v>
          </cell>
        </row>
        <row r="509">
          <cell r="A509" t="str">
            <v>Tunas-Ua Tunas</v>
          </cell>
        </row>
        <row r="510">
          <cell r="A510" t="str">
            <v>Tupanci Do Sul-Ua Tupanci Do Sul</v>
          </cell>
        </row>
        <row r="511">
          <cell r="A511" t="str">
            <v>Tupanciretã-Ua Tupanciretã</v>
          </cell>
        </row>
        <row r="512">
          <cell r="A512" t="str">
            <v>Tupandi-Ua Tupandi</v>
          </cell>
        </row>
        <row r="513">
          <cell r="A513" t="str">
            <v>Tuparendi-Ua Tuparendi</v>
          </cell>
        </row>
        <row r="514">
          <cell r="A514" t="str">
            <v>Turuçu-Ua Turuçu</v>
          </cell>
        </row>
        <row r="515">
          <cell r="A515" t="str">
            <v>União Da Serra-Ua União Da Serra</v>
          </cell>
        </row>
        <row r="516">
          <cell r="A516" t="str">
            <v>Unistalda-Ua Unistalda</v>
          </cell>
        </row>
        <row r="517">
          <cell r="A517" t="str">
            <v>Uruguaiana-Ua Uruguaiana</v>
          </cell>
        </row>
        <row r="518">
          <cell r="A518" t="str">
            <v>Vacaria-Ua Vacaria - Bairro Glória</v>
          </cell>
        </row>
        <row r="519">
          <cell r="A519" t="str">
            <v>Vale Do Sol-Ua Vale Do Sol</v>
          </cell>
        </row>
        <row r="520">
          <cell r="A520" t="str">
            <v>Vale Real-Ua Vale Real</v>
          </cell>
        </row>
        <row r="521">
          <cell r="A521" t="str">
            <v>Vale Verde-Ua Vale Verde</v>
          </cell>
        </row>
        <row r="522">
          <cell r="A522" t="str">
            <v>Vanini-Ua Vanini</v>
          </cell>
        </row>
        <row r="523">
          <cell r="A523" t="str">
            <v>Venancio Aires-Ua Venâncio Aires</v>
          </cell>
        </row>
        <row r="524">
          <cell r="A524" t="str">
            <v xml:space="preserve">Venâncio Aires-Ua Venâncio Aires Str </v>
          </cell>
        </row>
        <row r="525">
          <cell r="A525" t="str">
            <v>Vera Cruz-Ua Vera Cruz</v>
          </cell>
        </row>
        <row r="526">
          <cell r="A526" t="str">
            <v>Veranópolis-Ua Veranópolis</v>
          </cell>
        </row>
        <row r="527">
          <cell r="A527" t="str">
            <v>Vespasiano Corrêa-Ua Vespasiano Corrêa</v>
          </cell>
        </row>
        <row r="528">
          <cell r="A528" t="str">
            <v xml:space="preserve">Viadutos-Ua Viadutos </v>
          </cell>
        </row>
        <row r="529">
          <cell r="A529" t="str">
            <v>Viamão-Ua Águas Claras</v>
          </cell>
        </row>
        <row r="530">
          <cell r="A530" t="str">
            <v>Vicente Dutra-Ua Vicente Dutra</v>
          </cell>
        </row>
        <row r="531">
          <cell r="A531" t="str">
            <v>Victor Graeff-Ua Victor Graeff</v>
          </cell>
        </row>
        <row r="532">
          <cell r="A532" t="str">
            <v xml:space="preserve">Vila Flores-Ua Vila Flores </v>
          </cell>
        </row>
        <row r="533">
          <cell r="A533" t="str">
            <v>Vila Langaro-Ua Vila Langaro</v>
          </cell>
        </row>
        <row r="534">
          <cell r="A534" t="str">
            <v>Vila Maria-Ua Vila Maria</v>
          </cell>
        </row>
        <row r="535">
          <cell r="A535" t="str">
            <v>Vila Nova Do Sul-Ua Vila Nova Do Sul</v>
          </cell>
        </row>
        <row r="536">
          <cell r="A536" t="str">
            <v>Vista Alegre-Ua Vista Alegre</v>
          </cell>
        </row>
        <row r="537">
          <cell r="A537" t="str">
            <v>Vista Alegre Do Prata-Ua Vista Alegre Do Prata</v>
          </cell>
        </row>
        <row r="538">
          <cell r="A538" t="str">
            <v>Vista Gaúcha-Ua Vista Gaúcha</v>
          </cell>
        </row>
        <row r="539">
          <cell r="A539" t="str">
            <v>Vitória Das Missões-Ua Vitória Das Missões</v>
          </cell>
        </row>
        <row r="540">
          <cell r="A540" t="str">
            <v>Westfalia-Ua Westfalia</v>
          </cell>
        </row>
      </sheetData>
      <sheetData sheetId="25" refreshError="1"/>
      <sheetData sheetId="26" refreshError="1">
        <row r="2">
          <cell r="A2" t="str">
            <v>CONJ. IRRIGAÇÃO CARRETEL MOD. IRRIGAT 3.5 h</v>
          </cell>
          <cell r="B2" t="str">
            <v>HIDROTEC</v>
          </cell>
          <cell r="C2" t="str">
            <v>HT120150</v>
          </cell>
          <cell r="D2">
            <v>2954420</v>
          </cell>
          <cell r="E2" t="str">
            <v>D2592242</v>
          </cell>
          <cell r="F2" t="e">
            <v>#REF!</v>
          </cell>
          <cell r="G2" t="e">
            <v>#REF!</v>
          </cell>
          <cell r="H2">
            <v>78511.99563143999</v>
          </cell>
          <cell r="I2">
            <v>1.4999999999999999E-2</v>
          </cell>
        </row>
        <row r="3">
          <cell r="A3" t="str">
            <v>CONJ. IRRIGAÇÃO CARRETEL MOD. IRRIGAT  13 h</v>
          </cell>
          <cell r="B3" t="str">
            <v>HIDROTEC</v>
          </cell>
          <cell r="C3" t="str">
            <v>HT120151</v>
          </cell>
          <cell r="D3">
            <v>2954420</v>
          </cell>
          <cell r="E3" t="str">
            <v>D2592243</v>
          </cell>
          <cell r="F3">
            <v>0</v>
          </cell>
          <cell r="G3">
            <v>0</v>
          </cell>
          <cell r="H3">
            <v>78511.99563143999</v>
          </cell>
          <cell r="I3">
            <v>1.4999999999999999E-2</v>
          </cell>
        </row>
        <row r="5">
          <cell r="A5" t="str">
            <v>TRATOR AGRICOLA 4X4 MOD. T8075</v>
          </cell>
          <cell r="B5" t="str">
            <v>TRAMONTINI</v>
          </cell>
          <cell r="D5">
            <v>2724009</v>
          </cell>
          <cell r="E5" t="str">
            <v>B2610101</v>
          </cell>
          <cell r="F5">
            <v>96375.576470587897</v>
          </cell>
          <cell r="G5">
            <v>81919.240000000005</v>
          </cell>
          <cell r="H5" t="e">
            <v>#REF!</v>
          </cell>
          <cell r="I5">
            <v>0.01</v>
          </cell>
        </row>
        <row r="6">
          <cell r="A6" t="str">
            <v>TRATOR AGRICOLA 4X4 MOD. T5045</v>
          </cell>
          <cell r="B6" t="str">
            <v>TRAMONTINI</v>
          </cell>
          <cell r="D6">
            <v>2473040</v>
          </cell>
          <cell r="E6" t="str">
            <v>B2610101</v>
          </cell>
          <cell r="F6">
            <v>71623.070588235045</v>
          </cell>
          <cell r="G6">
            <v>60879.61</v>
          </cell>
          <cell r="H6" t="e">
            <v>#REF!</v>
          </cell>
          <cell r="I6">
            <v>0.01</v>
          </cell>
        </row>
        <row r="7">
          <cell r="A7" t="str">
            <v>TRATOR AGRICOLA 4X4 MOD. T1640</v>
          </cell>
          <cell r="B7" t="str">
            <v>TRAMONTINI</v>
          </cell>
          <cell r="D7">
            <v>2989512</v>
          </cell>
          <cell r="E7" t="str">
            <v>B2610099</v>
          </cell>
          <cell r="F7">
            <v>66709.79999999977</v>
          </cell>
          <cell r="G7">
            <v>56703.33</v>
          </cell>
          <cell r="H7" t="e">
            <v>#REF!</v>
          </cell>
          <cell r="I7">
            <v>0.01</v>
          </cell>
        </row>
        <row r="8">
          <cell r="A8" t="str">
            <v>TRATOR AGRICOLA 4X4 MOD. T3230</v>
          </cell>
          <cell r="B8" t="str">
            <v>TRAMONTINI</v>
          </cell>
          <cell r="D8">
            <v>2473056</v>
          </cell>
          <cell r="E8" t="str">
            <v>B2610098</v>
          </cell>
          <cell r="F8">
            <v>61517.282352940958</v>
          </cell>
          <cell r="G8">
            <v>52289.69</v>
          </cell>
          <cell r="H8" t="e">
            <v>#REF!</v>
          </cell>
          <cell r="I8">
            <v>0.01</v>
          </cell>
        </row>
        <row r="9">
          <cell r="A9" t="str">
            <v>GN18 MASTER - PARTIDA ELETRICA - ROTATIVA 1000 MM</v>
          </cell>
          <cell r="B9" t="str">
            <v>TRAMONTINI</v>
          </cell>
          <cell r="C9" t="str">
            <v>40.02.012-6</v>
          </cell>
          <cell r="D9">
            <v>1849460</v>
          </cell>
          <cell r="E9" t="str">
            <v>A2543163</v>
          </cell>
          <cell r="F9">
            <v>29110.564705882251</v>
          </cell>
          <cell r="G9">
            <v>24743.98</v>
          </cell>
          <cell r="H9" t="e">
            <v>#REF!</v>
          </cell>
          <cell r="I9">
            <v>0.01</v>
          </cell>
        </row>
        <row r="10">
          <cell r="A10" t="str">
            <v>Trator Transportador Agrícola tração 4x4, carroceria basculante</v>
          </cell>
          <cell r="B10" t="str">
            <v>TRAMONTINI</v>
          </cell>
          <cell r="C10" t="str">
            <v>42.00.001-6</v>
          </cell>
          <cell r="D10">
            <v>1819179</v>
          </cell>
          <cell r="E10" t="str">
            <v>A2543164</v>
          </cell>
          <cell r="F10">
            <v>48112.117647058658</v>
          </cell>
          <cell r="G10">
            <v>40895.300000000003</v>
          </cell>
          <cell r="H10" t="e">
            <v>#REF!</v>
          </cell>
          <cell r="I10">
            <v>0.01</v>
          </cell>
        </row>
        <row r="11">
          <cell r="A11" t="str">
            <v xml:space="preserve">TRATOR AGRICOLA MOD. T5045 - (USADO) ANO 2008 </v>
          </cell>
          <cell r="B11" t="str">
            <v>TRAMONTINI</v>
          </cell>
          <cell r="C11" t="str">
            <v>42.00.001-7</v>
          </cell>
          <cell r="D11" t="str">
            <v xml:space="preserve"> </v>
          </cell>
          <cell r="F11">
            <v>10000</v>
          </cell>
          <cell r="G11">
            <v>10000</v>
          </cell>
          <cell r="H11">
            <v>0</v>
          </cell>
          <cell r="I11">
            <v>0.01</v>
          </cell>
        </row>
        <row r="13">
          <cell r="A13" t="str">
            <v>Gerador GT10 PC  (10 Kva) Partida elétrica 220/380 Volts;  Trifásico; Compound</v>
          </cell>
          <cell r="B13" t="str">
            <v>TRAMONTINI</v>
          </cell>
          <cell r="F13">
            <v>13529.411764705834</v>
          </cell>
          <cell r="G13">
            <v>11500</v>
          </cell>
          <cell r="H13">
            <v>0</v>
          </cell>
          <cell r="I13">
            <v>0.01</v>
          </cell>
        </row>
        <row r="14">
          <cell r="A14" t="str">
            <v xml:space="preserve">Gerador GT10 PC  (10 Kva) Partida elétrica 220/380 Volts;  Trifásico; Brushless   </v>
          </cell>
          <cell r="B14" t="str">
            <v>TRAMONTINI</v>
          </cell>
          <cell r="F14">
            <v>15941.176470588178</v>
          </cell>
          <cell r="G14">
            <v>13550</v>
          </cell>
          <cell r="H14">
            <v>0</v>
          </cell>
          <cell r="I14">
            <v>0.01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10">
          <cell r="A10" t="str">
            <v xml:space="preserve"> </v>
          </cell>
          <cell r="Q10" t="str">
            <v>PRONAF</v>
          </cell>
        </row>
        <row r="11">
          <cell r="A11">
            <v>3</v>
          </cell>
          <cell r="Q11" t="str">
            <v>PRONAMP</v>
          </cell>
        </row>
        <row r="12">
          <cell r="A12">
            <v>2</v>
          </cell>
          <cell r="Q12" t="str">
            <v>MODERINFRA</v>
          </cell>
        </row>
        <row r="13">
          <cell r="A13">
            <v>1</v>
          </cell>
          <cell r="Q13" t="str">
            <v>MODERFROTA</v>
          </cell>
        </row>
        <row r="14">
          <cell r="A14">
            <v>0</v>
          </cell>
          <cell r="Q14" t="str">
            <v>INOVAGRO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>
        <row r="2">
          <cell r="A2" t="str">
            <v>BANCO DO BRASIL</v>
          </cell>
        </row>
        <row r="3">
          <cell r="A3" t="str">
            <v>SICREDI</v>
          </cell>
        </row>
        <row r="4">
          <cell r="A4" t="str">
            <v>BANRISUL</v>
          </cell>
        </row>
        <row r="5">
          <cell r="A5" t="str">
            <v>BADESUL</v>
          </cell>
        </row>
        <row r="6">
          <cell r="A6" t="str">
            <v>BRDE</v>
          </cell>
        </row>
        <row r="15">
          <cell r="A15" t="str">
            <v>BRADESCO</v>
          </cell>
        </row>
        <row r="16">
          <cell r="A16" t="str">
            <v>ITAÚ</v>
          </cell>
        </row>
        <row r="17">
          <cell r="A17" t="str">
            <v>OUTRO</v>
          </cell>
        </row>
      </sheetData>
      <sheetData sheetId="79" refreshError="1">
        <row r="2">
          <cell r="B2" t="str">
            <v>GENÉSIO LEFFA HENDLER</v>
          </cell>
        </row>
        <row r="3">
          <cell r="B3" t="str">
            <v>RA DA COSTA</v>
          </cell>
        </row>
        <row r="4">
          <cell r="B4" t="str">
            <v>JONAS ROYER</v>
          </cell>
        </row>
        <row r="5">
          <cell r="B5" t="str">
            <v>ANELI</v>
          </cell>
        </row>
        <row r="6">
          <cell r="B6" t="str">
            <v>JOÃO FELL</v>
          </cell>
        </row>
        <row r="7">
          <cell r="B7" t="str">
            <v>DAIANE</v>
          </cell>
        </row>
        <row r="8">
          <cell r="B8" t="str">
            <v>KIMBERLY</v>
          </cell>
        </row>
      </sheetData>
      <sheetData sheetId="80" refreshError="1"/>
      <sheetData sheetId="81" refreshError="1"/>
      <sheetData sheetId="82" refreshError="1"/>
      <sheetData sheetId="83" refreshError="1">
        <row r="3">
          <cell r="B3" t="str">
            <v>Milho</v>
          </cell>
        </row>
        <row r="4">
          <cell r="B4" t="str">
            <v>Milho Silagem</v>
          </cell>
        </row>
        <row r="5">
          <cell r="B5" t="str">
            <v>Milho Safrinha</v>
          </cell>
        </row>
        <row r="6">
          <cell r="B6" t="str">
            <v>Soja</v>
          </cell>
        </row>
        <row r="7">
          <cell r="B7" t="str">
            <v>Pastagem</v>
          </cell>
        </row>
        <row r="8">
          <cell r="B8" t="str">
            <v>Pastagem/Leite</v>
          </cell>
        </row>
        <row r="9">
          <cell r="B9" t="str">
            <v>Fumo</v>
          </cell>
        </row>
        <row r="10">
          <cell r="B10" t="str">
            <v>Feijão</v>
          </cell>
        </row>
        <row r="11">
          <cell r="B11" t="str">
            <v>Batata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>
        <row r="6">
          <cell r="B6">
            <v>1</v>
          </cell>
        </row>
        <row r="7">
          <cell r="B7">
            <v>2</v>
          </cell>
        </row>
        <row r="8">
          <cell r="B8">
            <v>3</v>
          </cell>
        </row>
        <row r="9">
          <cell r="B9">
            <v>6</v>
          </cell>
        </row>
        <row r="10">
          <cell r="B10">
            <v>9</v>
          </cell>
        </row>
        <row r="11">
          <cell r="B11">
            <v>12</v>
          </cell>
        </row>
        <row r="12">
          <cell r="B12">
            <v>15</v>
          </cell>
        </row>
        <row r="13">
          <cell r="B13">
            <v>18</v>
          </cell>
        </row>
        <row r="14">
          <cell r="B14">
            <v>21</v>
          </cell>
        </row>
        <row r="15">
          <cell r="B15">
            <v>24</v>
          </cell>
        </row>
        <row r="16">
          <cell r="B16">
            <v>30</v>
          </cell>
        </row>
        <row r="17">
          <cell r="B17">
            <v>36</v>
          </cell>
        </row>
        <row r="18">
          <cell r="B18">
            <v>40</v>
          </cell>
        </row>
        <row r="19">
          <cell r="B19">
            <v>42</v>
          </cell>
        </row>
        <row r="20">
          <cell r="B20">
            <v>48</v>
          </cell>
        </row>
        <row r="21">
          <cell r="B21">
            <v>52</v>
          </cell>
        </row>
        <row r="22">
          <cell r="B22">
            <v>60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ÂMETRO"/>
      <sheetName val="FICHA TÉCNICA"/>
      <sheetName val="MEMORIAL DESCRITIVO"/>
      <sheetName val="KOHLER"/>
      <sheetName val="PNEUS"/>
      <sheetName val="TABELA PREÇOS"/>
      <sheetName val="PEDIDO"/>
      <sheetName val="SIMULAÇÃO"/>
      <sheetName val="AG. BB"/>
      <sheetName val="PROJETO TECNICO s-carencia"/>
      <sheetName val="PROJETO TECNICO 1a carencia"/>
      <sheetName val="PROJETO TECNICO 2a carencia"/>
      <sheetName val="PROJETO TECNICO 3a carencia"/>
      <sheetName val="REC.CONTROLADOS"/>
      <sheetName val="DECLARAÇÃO"/>
      <sheetName val="DIVIDAS RENEG."/>
      <sheetName val="TAB. MDA - MICROS"/>
      <sheetName val="SIMULAÇÃO PSI"/>
      <sheetName val="TECNICOS"/>
      <sheetName val="mda trator 2014"/>
      <sheetName val="MDA MICRO TRATORES"/>
      <sheetName val="mda impl."/>
      <sheetName val="PSI BB 2014"/>
      <sheetName val="POPANÇ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"/>
      <sheetName val="banco dados"/>
    </sheetNames>
    <sheetDataSet>
      <sheetData sheetId="0"/>
      <sheetData sheetId="1">
        <row r="10">
          <cell r="C10">
            <v>0</v>
          </cell>
        </row>
        <row r="11">
          <cell r="C11" t="str">
            <v>PRONAF</v>
          </cell>
        </row>
        <row r="12">
          <cell r="C12" t="str">
            <v>PRONAMP</v>
          </cell>
        </row>
        <row r="13">
          <cell r="C13" t="str">
            <v>MODERINFRA</v>
          </cell>
        </row>
        <row r="14">
          <cell r="C14" t="str">
            <v>MODERFROTA</v>
          </cell>
        </row>
        <row r="15">
          <cell r="C15" t="str">
            <v>INOVAGRO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ÂMETRO"/>
      <sheetName val="FICHA TÉCNICA"/>
      <sheetName val="TABELA PREÇOS"/>
      <sheetName val="PEDIDO CLIENTE"/>
    </sheetNames>
    <sheetDataSet>
      <sheetData sheetId="0" refreshError="1"/>
      <sheetData sheetId="1" refreshError="1"/>
      <sheetData sheetId="2" refreshError="1">
        <row r="1">
          <cell r="A1" t="str">
            <v>LISTA DE PREÇOS</v>
          </cell>
        </row>
        <row r="2">
          <cell r="A2" t="str">
            <v>CARRETEL</v>
          </cell>
        </row>
        <row r="3">
          <cell r="A3" t="str">
            <v>CARRETEL IRRIGAT 50/120  - com talao produtor</v>
          </cell>
        </row>
        <row r="4">
          <cell r="A4" t="str">
            <v xml:space="preserve">CARRETEL IRRIGAT 50/120 - sem talao produtor </v>
          </cell>
        </row>
        <row r="6">
          <cell r="A6" t="str">
            <v>TUBULAÇÃO</v>
          </cell>
        </row>
        <row r="7">
          <cell r="A7" t="str">
            <v>TUBO IRRIGA PN 80 ES (engate rápido) 3' (75mm)</v>
          </cell>
        </row>
        <row r="8">
          <cell r="A8" t="str">
            <v>TUBO IRRIGA PN 80 ES (engate rápido) 4' (100mm)</v>
          </cell>
        </row>
        <row r="9">
          <cell r="A9" t="str">
            <v>TUBO IRRIGACAO PN 80 EP (engate plástico/rosca) 3' (75mm)</v>
          </cell>
        </row>
        <row r="10">
          <cell r="A10" t="str">
            <v xml:space="preserve">TUBO IRRIGA PN 80 PBL (soldável) 3" (75mm) </v>
          </cell>
        </row>
        <row r="11">
          <cell r="A11" t="str">
            <v>TUBO IRRIGA PN 80 PBL (soldável) 4" (100mm)</v>
          </cell>
        </row>
        <row r="12">
          <cell r="A12" t="str">
            <v>TUBO IRRIGA PN 125 PBL (soldável) 3" (75mm)</v>
          </cell>
        </row>
        <row r="13">
          <cell r="A13" t="str">
            <v>TUBO IRRIGA PN 125 PBL (soldável) 4" (100mm)</v>
          </cell>
        </row>
        <row r="15">
          <cell r="A15" t="str">
            <v>MOTOBOMBAS ELÉTRICAS TRIFÁSICAS</v>
          </cell>
        </row>
        <row r="17">
          <cell r="A17" t="str">
            <v>1 CARRETEL (VAZÃO = 18,2 m³/hora)</v>
          </cell>
        </row>
        <row r="19">
          <cell r="A19" t="str">
            <v>ME-AL 23100V - 10 CV - 3 ESTÁGIOS - (1.1/2' x 1.1/2') - ATÉ 74 MCA</v>
          </cell>
        </row>
        <row r="20">
          <cell r="A20" t="str">
            <v>ME-AL 24150 - 15 CV - 4 ESTÁGIOS - (1.1/2' x 1.1/2') - 75 MCA A 99 MCA</v>
          </cell>
        </row>
        <row r="21">
          <cell r="A21" t="str">
            <v>ME-AL 26150V - 15 CV - 6 ESTÁGIOS - (1.1/2' x 1.1/2') - 100 MCA A 110 MCA</v>
          </cell>
        </row>
        <row r="23">
          <cell r="A23" t="str">
            <v>2 CARRETÉIS (VAZÃO = 36,4 m³/hora)</v>
          </cell>
        </row>
        <row r="25">
          <cell r="A25" t="str">
            <v>ME 33200 B142 - 20 CV - 3 ESTÁGIOS - (3' x 2.1/2') - ATÉ 74 MCA</v>
          </cell>
        </row>
        <row r="26">
          <cell r="A26" t="str">
            <v>ME 32300 C167 - 30 CV - 2 ESTÁGIOS - (3' x 2.1/2') - 75 MCA A 99 MCA</v>
          </cell>
        </row>
        <row r="27">
          <cell r="A27" t="str">
            <v>ME 33250 C150 - 25 CV - 3 ESTÁGIOS - (3' x 2.1/2') - 100 MCA A 110 MCA</v>
          </cell>
        </row>
        <row r="29">
          <cell r="A29" t="str">
            <v>3 CARRETÉIS (VAZÃO = 54,6 m³/hora)</v>
          </cell>
        </row>
        <row r="31">
          <cell r="A31" t="str">
            <v>ME 32300 C167 - 30 CV - 2 ESTÁGIOS - (3' x 2.1/2') - ATÉ 74 MCA</v>
          </cell>
        </row>
        <row r="32">
          <cell r="A32" t="str">
            <v>BC-20 F (210 MM) - 30 CV - MONOESTÁGIO - (3' x 2') - 75 MCA A 84 MCA</v>
          </cell>
        </row>
        <row r="33">
          <cell r="A33" t="str">
            <v>BC-20 F (220 MM) - 40 CV - MONOESTÁGIO - (3' x 2') - 85 MCA A 94 MCA</v>
          </cell>
        </row>
        <row r="34">
          <cell r="A34" t="str">
            <v>BC-20 F (230 MM) - 50 CV - MONOESTÁGIO - (3' x 2') - 95 MCA A 104 MCA</v>
          </cell>
        </row>
        <row r="35">
          <cell r="A35" t="str">
            <v>BC-20 F (240 MM) - 50 CV - MONOESTÁGIO - (3' x 2') - 105 MCA A 115 MCA</v>
          </cell>
        </row>
        <row r="37">
          <cell r="A37" t="str">
            <v>4 CARRETÉIS (VAZÃO = 72,8 m³/hora)</v>
          </cell>
        </row>
        <row r="39">
          <cell r="A39" t="str">
            <v>BC-23 R2 - 30 CV - MONOESTÁGIO - (3' x 2') - ATÉ 70 MCA</v>
          </cell>
        </row>
        <row r="40">
          <cell r="A40" t="str">
            <v>BC-20 F (220 MM) - 40 CV - MONOESTÁGIO - (3' x 2') - 85 MCA A 89 MCA</v>
          </cell>
        </row>
        <row r="41">
          <cell r="A41" t="str">
            <v>BC-20 F (230 MM) - 50 CV - MONOESTÁGIO - (3' x 2') - 90 MCA A 99 MCA</v>
          </cell>
        </row>
        <row r="42">
          <cell r="A42" t="str">
            <v>BC-20 F (240 MM) - 50 CV - MONOESTÁGIO - (3' x 2') - 105 MCA A 109 MCA</v>
          </cell>
        </row>
        <row r="44">
          <cell r="A44" t="str">
            <v>CHAVES PARA MOTOBOMBAS ELÉTRICAS</v>
          </cell>
        </row>
        <row r="45">
          <cell r="A45" t="str">
            <v>CHAVE ELETRICA 10 CV COM RELE FALTA FASE</v>
          </cell>
        </row>
        <row r="46">
          <cell r="A46" t="str">
            <v>CHAVE ELETRICA 12,5 CV COM RELE FALTA FASE</v>
          </cell>
        </row>
        <row r="47">
          <cell r="A47" t="str">
            <v>CHAVE ELETRICA 15 CV COM RELE FALTA FASE</v>
          </cell>
        </row>
        <row r="48">
          <cell r="A48" t="str">
            <v>CHAVE ELETRICA 20 CV COM RELE FALTA FASE</v>
          </cell>
        </row>
        <row r="49">
          <cell r="A49" t="str">
            <v>CHAVE ELETRICA 25 CV COM RELE FALTA FASE</v>
          </cell>
        </row>
        <row r="50">
          <cell r="A50" t="str">
            <v>CHAVE ELETRICA 30 CV COM RELE FALTA FASE</v>
          </cell>
        </row>
        <row r="51">
          <cell r="A51" t="str">
            <v>CHAVE ELETRICA 40 CV COM RELE FALTA FASE</v>
          </cell>
        </row>
        <row r="52">
          <cell r="A52" t="str">
            <v>CHAVE ELETRICA 50 CV COM RELE FALTA FASE</v>
          </cell>
        </row>
        <row r="53">
          <cell r="A53" t="str">
            <v>CHAVE ELETRICA 60 CV COM RELE FALTA FASE</v>
          </cell>
        </row>
        <row r="55">
          <cell r="A55" t="str">
            <v>MOTOBOMBAS ESTACIONÁRIAS A DIESEL</v>
          </cell>
        </row>
        <row r="56">
          <cell r="A56" t="str">
            <v>PRODIESEL - 13 CV - 3 ESTÁGIOS - (1.1/2' x 1.1/2') - ATÉ 75 MCA</v>
          </cell>
        </row>
        <row r="57">
          <cell r="A57" t="str">
            <v>PRODIESEL MOTOR A AGUA - 13 CV - 3 ESTÁGIOS - (1.1/2' x 1.1/2') - ATÉ 75 MCA</v>
          </cell>
        </row>
        <row r="58">
          <cell r="A58" t="str">
            <v>PRODIESEL MOTOR A AGUA - 22 CV - 3 ESTÁGIOS - (1.1/2' x 1.1/2') - 75 MCA a 100MCA</v>
          </cell>
        </row>
        <row r="59">
          <cell r="A59" t="str">
            <v>PRODIESEL - 22 CV - 3 ESTÁGIOS - (1.1/2' x 1.1/2') - 75 MCA a 100MCA</v>
          </cell>
        </row>
        <row r="61">
          <cell r="A61" t="str">
            <v>2 CARRETÉIS (VAZÃO = 36,4 m³/hora)</v>
          </cell>
        </row>
        <row r="63">
          <cell r="A63" t="str">
            <v>PRODIESEL MOTOR A AGUA - 40 CV - 3 ESTÁGIOS - (3.1/2' x 2.1/2') - ATÉ 100 MCA</v>
          </cell>
        </row>
        <row r="65">
          <cell r="A65" t="str">
            <v>CONJUNTOS SUCÇÃO/MANGOTE</v>
          </cell>
        </row>
        <row r="66">
          <cell r="A66" t="str">
            <v>CONJUNTO SUCÇÃO 4' (Entrada Motobomba 1.1/2')</v>
          </cell>
        </row>
        <row r="67">
          <cell r="A67" t="str">
            <v>CONJUNTO SUCÇÃO 5' (Entrada Motobomba 1.1/2')</v>
          </cell>
        </row>
        <row r="68">
          <cell r="A68" t="str">
            <v>CONJUNTO SUCÇÃO 4' (Entrada Motobomba 3')</v>
          </cell>
        </row>
        <row r="69">
          <cell r="A69" t="str">
            <v>CONJUNTO SUCÇÃO 5' (Entrada Motobomba 3')</v>
          </cell>
        </row>
        <row r="71">
          <cell r="A71" t="str">
            <v>CONJUNTOS HIDRANTES</v>
          </cell>
        </row>
        <row r="72">
          <cell r="A72" t="str">
            <v>CONJUNTO HIDRANTE 3' EP</v>
          </cell>
        </row>
        <row r="73">
          <cell r="A73" t="str">
            <v>CONJUNTO HIDRANTE 3' ES</v>
          </cell>
        </row>
        <row r="74">
          <cell r="A74" t="str">
            <v>CONJUNTO HIDRANTE 3' SOLDÁVEL</v>
          </cell>
        </row>
        <row r="75">
          <cell r="A75" t="str">
            <v>CONJUNTO HIDRANTE 4' ES</v>
          </cell>
        </row>
        <row r="76">
          <cell r="A76" t="str">
            <v>CONJUNTO HIDRANTE 4' SOLDÁVEL</v>
          </cell>
        </row>
        <row r="78">
          <cell r="A78" t="str">
            <v>CONJUNTOS LIGAÇÃO DE PRESSÃO</v>
          </cell>
        </row>
        <row r="79">
          <cell r="A79" t="str">
            <v>CONJUNTO LIGACAO DE PRESSAO 3' EP</v>
          </cell>
        </row>
        <row r="80">
          <cell r="A80" t="str">
            <v>CONJUNTO LIGACAO DE PRESSAO 3' ES</v>
          </cell>
        </row>
        <row r="81">
          <cell r="A81" t="str">
            <v>CONJUNTO LIGACAO DE PRESSAO 3' SOLDAVEL</v>
          </cell>
        </row>
        <row r="82">
          <cell r="A82" t="str">
            <v>CONJUNTO LIGACAO DE PRESSAO 4' ES</v>
          </cell>
        </row>
        <row r="83">
          <cell r="A83" t="str">
            <v>CONJUNTO LIGACAO DE PRESSAO 4' SOLDAVEL</v>
          </cell>
        </row>
        <row r="85">
          <cell r="A85" t="str">
            <v>PEÇAS TUBULAÇÃO</v>
          </cell>
        </row>
        <row r="86">
          <cell r="A86" t="str">
            <v>DERIVAÇÃO DE SAÍDA FÊMEA EP 3'</v>
          </cell>
        </row>
        <row r="87">
          <cell r="A87" t="str">
            <v xml:space="preserve">DERIVAÇÃO DE SAÍDA FÊMEA ES 3' x 3' </v>
          </cell>
        </row>
        <row r="88">
          <cell r="A88" t="str">
            <v>DERIVAÇÃO SOLDÁVEL 3'</v>
          </cell>
        </row>
        <row r="89">
          <cell r="A89" t="str">
            <v>DERIVAÇÃO DE SAÍDA FÊMEA ES 4' x 4'</v>
          </cell>
        </row>
        <row r="90">
          <cell r="A90" t="str">
            <v>DERIVAÇÃO SOLDÁVEL 4'</v>
          </cell>
        </row>
        <row r="92">
          <cell r="A92" t="str">
            <v>CAP MACHO EP 3'</v>
          </cell>
        </row>
        <row r="93">
          <cell r="A93" t="str">
            <v>CAP MACHO ES 3'</v>
          </cell>
        </row>
        <row r="94">
          <cell r="A94" t="str">
            <v>CAP SOLDÁVEL IRRIGA LF 3'</v>
          </cell>
        </row>
        <row r="95">
          <cell r="A95" t="str">
            <v>CAP MACHO ES 4'</v>
          </cell>
        </row>
        <row r="96">
          <cell r="A96" t="str">
            <v>CAP SOLDÁVEL IRRIGA LF 4'</v>
          </cell>
        </row>
        <row r="97">
          <cell r="A97" t="str">
            <v>CAP FÊMEA EP 3'</v>
          </cell>
        </row>
        <row r="98">
          <cell r="A98" t="str">
            <v>CAP FÊMEA ES 3'</v>
          </cell>
        </row>
        <row r="99">
          <cell r="A99" t="str">
            <v>CAP SOLDÁVEL IRRIGA LF 3'</v>
          </cell>
        </row>
        <row r="100">
          <cell r="A100" t="str">
            <v>CAP FÊMEA ES 4'</v>
          </cell>
        </row>
        <row r="102">
          <cell r="A102" t="str">
            <v>VENTOSA ROSCÁVEL 1'</v>
          </cell>
        </row>
        <row r="104">
          <cell r="A104" t="str">
            <v xml:space="preserve">CURVA 90 EP 3'               </v>
          </cell>
        </row>
        <row r="105">
          <cell r="A105" t="str">
            <v>CURVA 90° ES 3'</v>
          </cell>
        </row>
        <row r="106">
          <cell r="A106" t="str">
            <v xml:space="preserve">CURVA 90 PTA/BSA SOLD IRRIGA-LF  75               </v>
          </cell>
        </row>
        <row r="107">
          <cell r="A107" t="str">
            <v>CURVA 90° ES 4'</v>
          </cell>
        </row>
        <row r="108">
          <cell r="A108" t="str">
            <v xml:space="preserve">CURVA 90 PTA/BSA SOLD IRRIGA-LF  100          </v>
          </cell>
        </row>
        <row r="109">
          <cell r="A109" t="str">
            <v xml:space="preserve">CURVA 45° EP 3'               </v>
          </cell>
        </row>
        <row r="110">
          <cell r="A110" t="str">
            <v>CURVA 45° ES 3'</v>
          </cell>
        </row>
        <row r="111">
          <cell r="A111" t="str">
            <v xml:space="preserve">CURVA 45 PTA/BSA SOLD IRRIGA-LF  75               </v>
          </cell>
        </row>
        <row r="112">
          <cell r="A112" t="str">
            <v>CURVA 45° ES 4'</v>
          </cell>
        </row>
        <row r="113">
          <cell r="A113" t="str">
            <v xml:space="preserve">CURVA 45 PTA/BSA SOLD IRRIGA-LF  100          </v>
          </cell>
        </row>
        <row r="115">
          <cell r="A115" t="str">
            <v>PEÇAS DE REPOSIÇÃO LIGAÇÃO DE PRESSÃO</v>
          </cell>
        </row>
        <row r="116">
          <cell r="A116" t="str">
            <v>Curva Registro 90º 1.1/2'</v>
          </cell>
        </row>
        <row r="117">
          <cell r="A117" t="str">
            <v xml:space="preserve">Luva Macho/Fêmea 3' x 1.1/2” </v>
          </cell>
        </row>
        <row r="118">
          <cell r="A118" t="str">
            <v xml:space="preserve">Adaptador Fêmea EP 3' </v>
          </cell>
        </row>
        <row r="119">
          <cell r="A119" t="str">
            <v>Registro Esfera PP - FF 1.1/2'</v>
          </cell>
        </row>
        <row r="120">
          <cell r="A120" t="str">
            <v>Curva Registro 90º 1.1/2'</v>
          </cell>
        </row>
        <row r="121">
          <cell r="A121" t="str">
            <v xml:space="preserve">Luva Macho/Fêmea 3' x 1.1/2” </v>
          </cell>
        </row>
        <row r="122">
          <cell r="A122" t="str">
            <v>Adaptador Fêmea ES 3'</v>
          </cell>
        </row>
        <row r="123">
          <cell r="A123" t="str">
            <v>Registro Esfera PP - FF 1.1/2'</v>
          </cell>
        </row>
        <row r="124">
          <cell r="A124" t="str">
            <v>Curva Registro 90º 1.1/2'</v>
          </cell>
        </row>
        <row r="125">
          <cell r="A125" t="str">
            <v xml:space="preserve">Luva Macho/Fêmea 3' x 1.1/2” </v>
          </cell>
        </row>
        <row r="126">
          <cell r="A126" t="str">
            <v>Adaptador PTA Lisa x Rosca Macho Irriga LF 75 x 3'</v>
          </cell>
        </row>
        <row r="127">
          <cell r="A127" t="str">
            <v>Registro Esfera PP - FF 1.1/2'</v>
          </cell>
        </row>
        <row r="128">
          <cell r="A128" t="str">
            <v>Curva Registro 90º 1.1/2'</v>
          </cell>
        </row>
        <row r="129">
          <cell r="A129" t="str">
            <v>Luva Macho/Fêmea 3' x 1.1/2'</v>
          </cell>
        </row>
        <row r="130">
          <cell r="A130" t="str">
            <v xml:space="preserve">Luva Macho/Fêmea 4' x 3' </v>
          </cell>
        </row>
        <row r="131">
          <cell r="A131" t="str">
            <v xml:space="preserve">Adaptador Fêmea ES 4' </v>
          </cell>
        </row>
        <row r="132">
          <cell r="A132" t="str">
            <v>Registro Esfera PP - FF 1.1/2'</v>
          </cell>
        </row>
        <row r="133">
          <cell r="A133" t="str">
            <v>Curva Registro 90º 1.1/2'</v>
          </cell>
        </row>
        <row r="134">
          <cell r="A134" t="str">
            <v>Luva Macho/Fêmea 3' x 1.1/2'</v>
          </cell>
        </row>
        <row r="135">
          <cell r="A135" t="str">
            <v xml:space="preserve">Luva Macho/Fêmea 4' x 3' </v>
          </cell>
        </row>
        <row r="136">
          <cell r="A136" t="str">
            <v>Adaptador PTA Lisa x Rosca Macho Irriga LF 100 x 4'</v>
          </cell>
        </row>
        <row r="137">
          <cell r="A137" t="str">
            <v>Registro Esfera PP - FF 1.1/2'</v>
          </cell>
        </row>
        <row r="141">
          <cell r="A141" t="str">
            <v>PEÇAS DE REPOSIÇÃO SUCÇÃO</v>
          </cell>
        </row>
        <row r="142">
          <cell r="A142" t="str">
            <v>Válvula de pé roscada 4'</v>
          </cell>
        </row>
        <row r="143">
          <cell r="A143" t="str">
            <v xml:space="preserve">Niple Simples 4' </v>
          </cell>
        </row>
        <row r="144">
          <cell r="A144" t="str">
            <v>Tubo Espiral Sucção Azul "NRE" 4" 5 Metros</v>
          </cell>
        </row>
        <row r="145">
          <cell r="A145" t="str">
            <v>Niple de Redução 4' x 3'</v>
          </cell>
        </row>
        <row r="146">
          <cell r="A146" t="str">
            <v>Abraçadeira Mangote 99 x 107</v>
          </cell>
        </row>
        <row r="147">
          <cell r="A147" t="str">
            <v xml:space="preserve">Luva Macho/Fêmea 3 x 1.1/2” </v>
          </cell>
        </row>
        <row r="148">
          <cell r="A148" t="str">
            <v>Válvula de pé roscada 5'</v>
          </cell>
        </row>
        <row r="149">
          <cell r="A149" t="str">
            <v xml:space="preserve">Niple Simples 5' </v>
          </cell>
        </row>
        <row r="150">
          <cell r="A150" t="str">
            <v>Tubo Espiral Sucção Laranja "NAM" 5"</v>
          </cell>
        </row>
        <row r="151">
          <cell r="A151" t="str">
            <v>Niple Excêntrico Roscado c/ redução p/ mangueira 5' x 3'</v>
          </cell>
        </row>
        <row r="152">
          <cell r="A152" t="str">
            <v>Abraçadeira para Mangote 137 x 149</v>
          </cell>
        </row>
        <row r="153">
          <cell r="A153" t="str">
            <v>Luva Macho/Fêmea 3' x 1.1/2'</v>
          </cell>
        </row>
        <row r="156">
          <cell r="A156" t="str">
            <v>PEÇAS DE REPOSIÇÃO HIDRANTES</v>
          </cell>
        </row>
        <row r="157">
          <cell r="A157" t="str">
            <v xml:space="preserve">Válvula de Linha EP 3' </v>
          </cell>
        </row>
        <row r="158">
          <cell r="A158" t="str">
            <v>Curva de Derivação ES 3' x 2'</v>
          </cell>
        </row>
        <row r="159">
          <cell r="A159" t="str">
            <v>Válvula de Linha PVC x ES H. LAT. 3' x 3'</v>
          </cell>
        </row>
        <row r="160">
          <cell r="A160" t="str">
            <v>Curva de Derivação ES 3' x 2'</v>
          </cell>
        </row>
        <row r="161">
          <cell r="A161" t="str">
            <v xml:space="preserve">Hidrante de Válvula de Linha EP 3' </v>
          </cell>
        </row>
        <row r="162">
          <cell r="A162" t="str">
            <v>Curva de Derivação ES 3' x 2'</v>
          </cell>
        </row>
        <row r="163">
          <cell r="A163" t="str">
            <v>Tê com Rosca Derivação Irriga LF 75 x 2*1/2'</v>
          </cell>
        </row>
        <row r="164">
          <cell r="A164" t="str">
            <v>TÊ COM ROSCA DERIVAÇÃO IRRIGA LF 75 x 1. 1/2'</v>
          </cell>
        </row>
        <row r="165">
          <cell r="A165" t="str">
            <v>Válvula de Linha PVC x ES H. LAT. 4' x 3'</v>
          </cell>
        </row>
        <row r="166">
          <cell r="A166" t="str">
            <v>Curva de Derivação ES 3' x 2'</v>
          </cell>
        </row>
        <row r="167">
          <cell r="A167" t="str">
            <v xml:space="preserve">Hidrante de Válvula de Linha EP 3' </v>
          </cell>
        </row>
        <row r="168">
          <cell r="A168" t="str">
            <v>Curva de Derivação ES 3' x 2'</v>
          </cell>
        </row>
        <row r="169">
          <cell r="A169" t="str">
            <v>Tê com Rosca Derivação Irriga LF 100 x 2*1/2'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Personalizada 1">
      <a:dk1>
        <a:srgbClr val="FFFFFF"/>
      </a:dk1>
      <a:lt1>
        <a:sysClr val="window" lastClr="FFFFFF"/>
      </a:lt1>
      <a:dk2>
        <a:srgbClr val="FFFFFF"/>
      </a:dk2>
      <a:lt2>
        <a:srgbClr val="FFFFFF"/>
      </a:lt2>
      <a:accent1>
        <a:srgbClr val="9BBB59"/>
      </a:accent1>
      <a:accent2>
        <a:srgbClr val="CAA770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1:A25"/>
  <sheetViews>
    <sheetView showGridLines="0" tabSelected="1" workbookViewId="0">
      <selection activeCell="I12" sqref="I12"/>
    </sheetView>
  </sheetViews>
  <sheetFormatPr baseColWidth="10" defaultRowHeight="12.75" x14ac:dyDescent="0.2"/>
  <sheetData>
    <row r="11" spans="1:1" x14ac:dyDescent="0.2">
      <c r="A11" s="182"/>
    </row>
    <row r="13" spans="1:1" x14ac:dyDescent="0.2">
      <c r="A13" s="182"/>
    </row>
    <row r="14" spans="1:1" x14ac:dyDescent="0.2">
      <c r="A14" s="182"/>
    </row>
    <row r="15" spans="1:1" x14ac:dyDescent="0.2">
      <c r="A15" s="182"/>
    </row>
    <row r="16" spans="1:1" x14ac:dyDescent="0.2">
      <c r="A16" s="182"/>
    </row>
    <row r="17" spans="1:1" x14ac:dyDescent="0.2">
      <c r="A17" s="182"/>
    </row>
    <row r="18" spans="1:1" x14ac:dyDescent="0.2">
      <c r="A18" s="182"/>
    </row>
    <row r="19" spans="1:1" x14ac:dyDescent="0.2">
      <c r="A19" s="182"/>
    </row>
    <row r="20" spans="1:1" x14ac:dyDescent="0.2">
      <c r="A20" s="182"/>
    </row>
    <row r="21" spans="1:1" x14ac:dyDescent="0.2">
      <c r="A21" s="182"/>
    </row>
    <row r="23" spans="1:1" x14ac:dyDescent="0.2">
      <c r="A23" s="182"/>
    </row>
    <row r="24" spans="1:1" x14ac:dyDescent="0.2">
      <c r="A24" s="182"/>
    </row>
    <row r="25" spans="1:1" x14ac:dyDescent="0.2">
      <c r="A25" s="182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J27"/>
  <sheetViews>
    <sheetView showGridLines="0" showRowColHeaders="0" workbookViewId="0">
      <selection activeCell="G7" sqref="G7:H23"/>
    </sheetView>
  </sheetViews>
  <sheetFormatPr baseColWidth="10" defaultRowHeight="12.75" x14ac:dyDescent="0.2"/>
  <sheetData>
    <row r="4" spans="1:10" x14ac:dyDescent="0.2">
      <c r="C4" s="424" t="s">
        <v>494</v>
      </c>
      <c r="D4" s="424"/>
      <c r="E4" s="424" t="s">
        <v>495</v>
      </c>
      <c r="F4" s="424"/>
      <c r="G4" s="424" t="s">
        <v>496</v>
      </c>
      <c r="H4" s="424"/>
      <c r="I4" s="424" t="s">
        <v>497</v>
      </c>
      <c r="J4" s="424"/>
    </row>
    <row r="5" spans="1:10" x14ac:dyDescent="0.2">
      <c r="C5" s="424"/>
      <c r="D5" s="424"/>
      <c r="E5" s="424"/>
      <c r="F5" s="424"/>
      <c r="G5" s="424"/>
      <c r="H5" s="424"/>
      <c r="I5" s="424"/>
      <c r="J5" s="424"/>
    </row>
    <row r="6" spans="1:10" ht="13.5" thickBot="1" x14ac:dyDescent="0.25"/>
    <row r="7" spans="1:10" x14ac:dyDescent="0.2">
      <c r="C7" s="440">
        <f>'FICHA TÉCNICA'!J42-INGRESO!B18</f>
        <v>28.391534391534393</v>
      </c>
      <c r="D7" s="441"/>
      <c r="E7" s="425">
        <f>34.39</f>
        <v>34.39</v>
      </c>
      <c r="F7" s="426"/>
      <c r="G7" s="431"/>
      <c r="H7" s="432"/>
      <c r="I7" s="431"/>
      <c r="J7" s="432"/>
    </row>
    <row r="8" spans="1:10" x14ac:dyDescent="0.2">
      <c r="A8" s="438" t="s">
        <v>499</v>
      </c>
      <c r="B8" s="439"/>
      <c r="C8" s="442"/>
      <c r="D8" s="443"/>
      <c r="E8" s="427"/>
      <c r="F8" s="428"/>
      <c r="G8" s="433"/>
      <c r="H8" s="434"/>
      <c r="I8" s="433"/>
      <c r="J8" s="434"/>
    </row>
    <row r="9" spans="1:10" ht="12.75" customHeight="1" x14ac:dyDescent="0.2">
      <c r="A9" s="438"/>
      <c r="B9" s="439"/>
      <c r="C9" s="442"/>
      <c r="D9" s="443"/>
      <c r="E9" s="427"/>
      <c r="F9" s="428"/>
      <c r="G9" s="433"/>
      <c r="H9" s="434"/>
      <c r="I9" s="433"/>
      <c r="J9" s="434"/>
    </row>
    <row r="10" spans="1:10" ht="12.75" customHeight="1" x14ac:dyDescent="0.2">
      <c r="A10" s="438"/>
      <c r="B10" s="439"/>
      <c r="C10" s="442"/>
      <c r="D10" s="443"/>
      <c r="E10" s="427"/>
      <c r="F10" s="428"/>
      <c r="G10" s="433"/>
      <c r="H10" s="434"/>
      <c r="I10" s="433"/>
      <c r="J10" s="434"/>
    </row>
    <row r="11" spans="1:10" ht="12.75" customHeight="1" x14ac:dyDescent="0.2">
      <c r="A11" s="438"/>
      <c r="B11" s="439"/>
      <c r="C11" s="442"/>
      <c r="D11" s="443"/>
      <c r="E11" s="427"/>
      <c r="F11" s="428"/>
      <c r="G11" s="433"/>
      <c r="H11" s="434"/>
      <c r="I11" s="433"/>
      <c r="J11" s="434"/>
    </row>
    <row r="12" spans="1:10" x14ac:dyDescent="0.2">
      <c r="A12" s="438"/>
      <c r="B12" s="439"/>
      <c r="C12" s="442"/>
      <c r="D12" s="443"/>
      <c r="E12" s="427"/>
      <c r="F12" s="428"/>
      <c r="G12" s="433"/>
      <c r="H12" s="434"/>
      <c r="I12" s="433"/>
      <c r="J12" s="434"/>
    </row>
    <row r="13" spans="1:10" x14ac:dyDescent="0.2">
      <c r="A13" s="438"/>
      <c r="B13" s="439"/>
      <c r="C13" s="442"/>
      <c r="D13" s="443"/>
      <c r="E13" s="427"/>
      <c r="F13" s="428"/>
      <c r="G13" s="433"/>
      <c r="H13" s="434"/>
      <c r="I13" s="433"/>
      <c r="J13" s="434"/>
    </row>
    <row r="14" spans="1:10" x14ac:dyDescent="0.2">
      <c r="A14" s="438"/>
      <c r="B14" s="439"/>
      <c r="C14" s="442"/>
      <c r="D14" s="443"/>
      <c r="E14" s="427"/>
      <c r="F14" s="428"/>
      <c r="G14" s="433"/>
      <c r="H14" s="434"/>
      <c r="I14" s="433"/>
      <c r="J14" s="434"/>
    </row>
    <row r="15" spans="1:10" x14ac:dyDescent="0.2">
      <c r="A15" s="438"/>
      <c r="B15" s="439"/>
      <c r="C15" s="442"/>
      <c r="D15" s="443"/>
      <c r="E15" s="427"/>
      <c r="F15" s="428"/>
      <c r="G15" s="433"/>
      <c r="H15" s="434"/>
      <c r="I15" s="433"/>
      <c r="J15" s="434"/>
    </row>
    <row r="16" spans="1:10" x14ac:dyDescent="0.2">
      <c r="A16" s="438"/>
      <c r="B16" s="439"/>
      <c r="C16" s="442"/>
      <c r="D16" s="443"/>
      <c r="E16" s="427"/>
      <c r="F16" s="428"/>
      <c r="G16" s="433"/>
      <c r="H16" s="434"/>
      <c r="I16" s="433"/>
      <c r="J16" s="434"/>
    </row>
    <row r="17" spans="1:10" x14ac:dyDescent="0.2">
      <c r="A17" s="438"/>
      <c r="B17" s="439"/>
      <c r="C17" s="442"/>
      <c r="D17" s="443"/>
      <c r="E17" s="427"/>
      <c r="F17" s="428"/>
      <c r="G17" s="433"/>
      <c r="H17" s="434"/>
      <c r="I17" s="433"/>
      <c r="J17" s="434"/>
    </row>
    <row r="18" spans="1:10" x14ac:dyDescent="0.2">
      <c r="A18" s="438"/>
      <c r="B18" s="439"/>
      <c r="C18" s="442"/>
      <c r="D18" s="443"/>
      <c r="E18" s="427"/>
      <c r="F18" s="428"/>
      <c r="G18" s="433"/>
      <c r="H18" s="434"/>
      <c r="I18" s="433"/>
      <c r="J18" s="434"/>
    </row>
    <row r="19" spans="1:10" x14ac:dyDescent="0.2">
      <c r="A19" s="438"/>
      <c r="B19" s="439"/>
      <c r="C19" s="442"/>
      <c r="D19" s="443"/>
      <c r="E19" s="427"/>
      <c r="F19" s="428"/>
      <c r="G19" s="433"/>
      <c r="H19" s="434"/>
      <c r="I19" s="433"/>
      <c r="J19" s="434"/>
    </row>
    <row r="20" spans="1:10" x14ac:dyDescent="0.2">
      <c r="A20" s="438"/>
      <c r="B20" s="439"/>
      <c r="C20" s="442"/>
      <c r="D20" s="443"/>
      <c r="E20" s="427"/>
      <c r="F20" s="428"/>
      <c r="G20" s="433"/>
      <c r="H20" s="434"/>
      <c r="I20" s="433"/>
      <c r="J20" s="434"/>
    </row>
    <row r="21" spans="1:10" x14ac:dyDescent="0.2">
      <c r="C21" s="442"/>
      <c r="D21" s="443"/>
      <c r="E21" s="427"/>
      <c r="F21" s="428"/>
      <c r="G21" s="433"/>
      <c r="H21" s="434"/>
      <c r="I21" s="433"/>
      <c r="J21" s="434"/>
    </row>
    <row r="22" spans="1:10" x14ac:dyDescent="0.2">
      <c r="C22" s="442"/>
      <c r="D22" s="443"/>
      <c r="E22" s="427"/>
      <c r="F22" s="428"/>
      <c r="G22" s="433"/>
      <c r="H22" s="434"/>
      <c r="I22" s="433"/>
      <c r="J22" s="434"/>
    </row>
    <row r="23" spans="1:10" ht="13.5" thickBot="1" x14ac:dyDescent="0.25">
      <c r="C23" s="444"/>
      <c r="D23" s="445"/>
      <c r="E23" s="429"/>
      <c r="F23" s="430"/>
      <c r="G23" s="435"/>
      <c r="H23" s="436"/>
      <c r="I23" s="435"/>
      <c r="J23" s="436"/>
    </row>
    <row r="25" spans="1:10" x14ac:dyDescent="0.2">
      <c r="C25" s="437">
        <f>'FICHA TÉCNICA'!T18</f>
        <v>42</v>
      </c>
      <c r="D25" s="437"/>
    </row>
    <row r="27" spans="1:10" ht="18" x14ac:dyDescent="0.25">
      <c r="D27" s="231" t="s">
        <v>498</v>
      </c>
      <c r="E27" s="231"/>
      <c r="F27" s="232">
        <f>INGRESO!B18</f>
        <v>6</v>
      </c>
      <c r="G27" s="231" t="s">
        <v>24</v>
      </c>
    </row>
  </sheetData>
  <mergeCells count="10">
    <mergeCell ref="C4:D5"/>
    <mergeCell ref="E4:F5"/>
    <mergeCell ref="G4:H5"/>
    <mergeCell ref="I4:J5"/>
    <mergeCell ref="C25:D25"/>
    <mergeCell ref="A8:B20"/>
    <mergeCell ref="C7:D23"/>
    <mergeCell ref="E7:F23"/>
    <mergeCell ref="G7:H23"/>
    <mergeCell ref="I7:J2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4:J28"/>
  <sheetViews>
    <sheetView showGridLines="0" showRowColHeaders="0" workbookViewId="0">
      <selection activeCell="G7" sqref="G7:H23"/>
    </sheetView>
  </sheetViews>
  <sheetFormatPr baseColWidth="10" defaultRowHeight="12.75" x14ac:dyDescent="0.2"/>
  <sheetData>
    <row r="4" spans="1:10" x14ac:dyDescent="0.2">
      <c r="C4" s="424" t="s">
        <v>494</v>
      </c>
      <c r="D4" s="424"/>
      <c r="E4" s="424" t="s">
        <v>495</v>
      </c>
      <c r="F4" s="424"/>
      <c r="G4" s="424" t="s">
        <v>496</v>
      </c>
      <c r="H4" s="424"/>
      <c r="I4" s="424" t="s">
        <v>497</v>
      </c>
      <c r="J4" s="424"/>
    </row>
    <row r="5" spans="1:10" x14ac:dyDescent="0.2">
      <c r="C5" s="424"/>
      <c r="D5" s="424"/>
      <c r="E5" s="424"/>
      <c r="F5" s="424"/>
      <c r="G5" s="424"/>
      <c r="H5" s="424"/>
      <c r="I5" s="424"/>
      <c r="J5" s="424"/>
    </row>
    <row r="6" spans="1:10" ht="13.5" thickBot="1" x14ac:dyDescent="0.25"/>
    <row r="7" spans="1:10" x14ac:dyDescent="0.2">
      <c r="C7" s="446">
        <f>'FICHA TÉCNICA'!J42-INGRESO!B18-INGRESO!B18</f>
        <v>22.391534391534393</v>
      </c>
      <c r="D7" s="447"/>
      <c r="E7" s="440">
        <f>34.39-INGRESO!B18</f>
        <v>28.39</v>
      </c>
      <c r="F7" s="441"/>
      <c r="G7" s="425">
        <f>'FICHA TÉCNICA'!J42</f>
        <v>34.391534391534393</v>
      </c>
      <c r="H7" s="426"/>
      <c r="I7" s="431"/>
      <c r="J7" s="432"/>
    </row>
    <row r="8" spans="1:10" x14ac:dyDescent="0.2">
      <c r="A8" s="438" t="s">
        <v>499</v>
      </c>
      <c r="B8" s="439"/>
      <c r="C8" s="448"/>
      <c r="D8" s="449"/>
      <c r="E8" s="442"/>
      <c r="F8" s="443"/>
      <c r="G8" s="427"/>
      <c r="H8" s="428"/>
      <c r="I8" s="433"/>
      <c r="J8" s="434"/>
    </row>
    <row r="9" spans="1:10" ht="12.75" customHeight="1" x14ac:dyDescent="0.2">
      <c r="A9" s="438"/>
      <c r="B9" s="439"/>
      <c r="C9" s="448"/>
      <c r="D9" s="449"/>
      <c r="E9" s="442"/>
      <c r="F9" s="443"/>
      <c r="G9" s="427"/>
      <c r="H9" s="428"/>
      <c r="I9" s="433"/>
      <c r="J9" s="434"/>
    </row>
    <row r="10" spans="1:10" ht="12.75" customHeight="1" x14ac:dyDescent="0.2">
      <c r="A10" s="438"/>
      <c r="B10" s="439"/>
      <c r="C10" s="448"/>
      <c r="D10" s="449"/>
      <c r="E10" s="442"/>
      <c r="F10" s="443"/>
      <c r="G10" s="427"/>
      <c r="H10" s="428"/>
      <c r="I10" s="433"/>
      <c r="J10" s="434"/>
    </row>
    <row r="11" spans="1:10" ht="12.75" customHeight="1" x14ac:dyDescent="0.2">
      <c r="A11" s="438"/>
      <c r="B11" s="439"/>
      <c r="C11" s="448"/>
      <c r="D11" s="449"/>
      <c r="E11" s="442"/>
      <c r="F11" s="443"/>
      <c r="G11" s="427"/>
      <c r="H11" s="428"/>
      <c r="I11" s="433"/>
      <c r="J11" s="434"/>
    </row>
    <row r="12" spans="1:10" x14ac:dyDescent="0.2">
      <c r="A12" s="438"/>
      <c r="B12" s="439"/>
      <c r="C12" s="448"/>
      <c r="D12" s="449"/>
      <c r="E12" s="442"/>
      <c r="F12" s="443"/>
      <c r="G12" s="427"/>
      <c r="H12" s="428"/>
      <c r="I12" s="433"/>
      <c r="J12" s="434"/>
    </row>
    <row r="13" spans="1:10" x14ac:dyDescent="0.2">
      <c r="A13" s="438"/>
      <c r="B13" s="439"/>
      <c r="C13" s="448"/>
      <c r="D13" s="449"/>
      <c r="E13" s="442"/>
      <c r="F13" s="443"/>
      <c r="G13" s="427"/>
      <c r="H13" s="428"/>
      <c r="I13" s="433"/>
      <c r="J13" s="434"/>
    </row>
    <row r="14" spans="1:10" x14ac:dyDescent="0.2">
      <c r="A14" s="438"/>
      <c r="B14" s="439"/>
      <c r="C14" s="448"/>
      <c r="D14" s="449"/>
      <c r="E14" s="442"/>
      <c r="F14" s="443"/>
      <c r="G14" s="427"/>
      <c r="H14" s="428"/>
      <c r="I14" s="433"/>
      <c r="J14" s="434"/>
    </row>
    <row r="15" spans="1:10" x14ac:dyDescent="0.2">
      <c r="A15" s="438"/>
      <c r="B15" s="439"/>
      <c r="C15" s="448"/>
      <c r="D15" s="449"/>
      <c r="E15" s="442"/>
      <c r="F15" s="443"/>
      <c r="G15" s="427"/>
      <c r="H15" s="428"/>
      <c r="I15" s="433"/>
      <c r="J15" s="434"/>
    </row>
    <row r="16" spans="1:10" x14ac:dyDescent="0.2">
      <c r="A16" s="438"/>
      <c r="B16" s="439"/>
      <c r="C16" s="448"/>
      <c r="D16" s="449"/>
      <c r="E16" s="442"/>
      <c r="F16" s="443"/>
      <c r="G16" s="427"/>
      <c r="H16" s="428"/>
      <c r="I16" s="433"/>
      <c r="J16" s="434"/>
    </row>
    <row r="17" spans="1:10" x14ac:dyDescent="0.2">
      <c r="A17" s="438"/>
      <c r="B17" s="439"/>
      <c r="C17" s="448"/>
      <c r="D17" s="449"/>
      <c r="E17" s="442"/>
      <c r="F17" s="443"/>
      <c r="G17" s="427"/>
      <c r="H17" s="428"/>
      <c r="I17" s="433"/>
      <c r="J17" s="434"/>
    </row>
    <row r="18" spans="1:10" x14ac:dyDescent="0.2">
      <c r="A18" s="438"/>
      <c r="B18" s="439"/>
      <c r="C18" s="448"/>
      <c r="D18" s="449"/>
      <c r="E18" s="442"/>
      <c r="F18" s="443"/>
      <c r="G18" s="427"/>
      <c r="H18" s="428"/>
      <c r="I18" s="433"/>
      <c r="J18" s="434"/>
    </row>
    <row r="19" spans="1:10" x14ac:dyDescent="0.2">
      <c r="A19" s="438"/>
      <c r="B19" s="439"/>
      <c r="C19" s="448"/>
      <c r="D19" s="449"/>
      <c r="E19" s="442"/>
      <c r="F19" s="443"/>
      <c r="G19" s="427"/>
      <c r="H19" s="428"/>
      <c r="I19" s="433"/>
      <c r="J19" s="434"/>
    </row>
    <row r="20" spans="1:10" x14ac:dyDescent="0.2">
      <c r="A20" s="438"/>
      <c r="B20" s="439"/>
      <c r="C20" s="448"/>
      <c r="D20" s="449"/>
      <c r="E20" s="442"/>
      <c r="F20" s="443"/>
      <c r="G20" s="427"/>
      <c r="H20" s="428"/>
      <c r="I20" s="433"/>
      <c r="J20" s="434"/>
    </row>
    <row r="21" spans="1:10" x14ac:dyDescent="0.2">
      <c r="C21" s="448"/>
      <c r="D21" s="449"/>
      <c r="E21" s="442"/>
      <c r="F21" s="443"/>
      <c r="G21" s="427"/>
      <c r="H21" s="428"/>
      <c r="I21" s="433"/>
      <c r="J21" s="434"/>
    </row>
    <row r="22" spans="1:10" x14ac:dyDescent="0.2">
      <c r="C22" s="448"/>
      <c r="D22" s="449"/>
      <c r="E22" s="442"/>
      <c r="F22" s="443"/>
      <c r="G22" s="427"/>
      <c r="H22" s="428"/>
      <c r="I22" s="433"/>
      <c r="J22" s="434"/>
    </row>
    <row r="23" spans="1:10" ht="13.5" thickBot="1" x14ac:dyDescent="0.25">
      <c r="C23" s="450"/>
      <c r="D23" s="451"/>
      <c r="E23" s="444"/>
      <c r="F23" s="445"/>
      <c r="G23" s="429"/>
      <c r="H23" s="430"/>
      <c r="I23" s="435"/>
      <c r="J23" s="436"/>
    </row>
    <row r="25" spans="1:10" x14ac:dyDescent="0.2">
      <c r="C25" s="437">
        <f>'FICHA TÉCNICA'!T18</f>
        <v>42</v>
      </c>
      <c r="D25" s="437"/>
    </row>
    <row r="27" spans="1:10" ht="18" x14ac:dyDescent="0.25">
      <c r="D27" s="231" t="s">
        <v>498</v>
      </c>
      <c r="E27" s="231"/>
      <c r="F27" s="232">
        <f>INGRESO!B18</f>
        <v>6</v>
      </c>
      <c r="G27" s="231" t="s">
        <v>24</v>
      </c>
    </row>
    <row r="28" spans="1:10" ht="18" x14ac:dyDescent="0.25">
      <c r="D28" s="231"/>
      <c r="E28" s="231"/>
      <c r="F28" s="232"/>
      <c r="G28" s="231"/>
    </row>
  </sheetData>
  <mergeCells count="10">
    <mergeCell ref="C25:D25"/>
    <mergeCell ref="A8:B20"/>
    <mergeCell ref="C7:D23"/>
    <mergeCell ref="E7:F23"/>
    <mergeCell ref="G7:H23"/>
    <mergeCell ref="I7:J23"/>
    <mergeCell ref="C4:D5"/>
    <mergeCell ref="E4:F5"/>
    <mergeCell ref="G4:H5"/>
    <mergeCell ref="I4:J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4:J27"/>
  <sheetViews>
    <sheetView showGridLines="0" showRowColHeaders="0" workbookViewId="0">
      <selection activeCell="C7" sqref="C7:D23"/>
    </sheetView>
  </sheetViews>
  <sheetFormatPr baseColWidth="10" defaultRowHeight="12.75" x14ac:dyDescent="0.2"/>
  <sheetData>
    <row r="4" spans="1:10" x14ac:dyDescent="0.2">
      <c r="C4" s="424" t="s">
        <v>494</v>
      </c>
      <c r="D4" s="424"/>
      <c r="E4" s="424" t="s">
        <v>495</v>
      </c>
      <c r="F4" s="424"/>
      <c r="G4" s="424" t="s">
        <v>496</v>
      </c>
      <c r="H4" s="424"/>
      <c r="I4" s="424" t="s">
        <v>497</v>
      </c>
      <c r="J4" s="424"/>
    </row>
    <row r="5" spans="1:10" x14ac:dyDescent="0.2">
      <c r="C5" s="424"/>
      <c r="D5" s="424"/>
      <c r="E5" s="424"/>
      <c r="F5" s="424"/>
      <c r="G5" s="424"/>
      <c r="H5" s="424"/>
      <c r="I5" s="424"/>
      <c r="J5" s="424"/>
    </row>
    <row r="6" spans="1:10" ht="13.5" thickBot="1" x14ac:dyDescent="0.25"/>
    <row r="7" spans="1:10" x14ac:dyDescent="0.2">
      <c r="C7" s="452">
        <f>E7-INGRESO!B18</f>
        <v>16.391534391534393</v>
      </c>
      <c r="D7" s="453"/>
      <c r="E7" s="446">
        <f>'FICHA TÉCNICA'!J42-INGRESO!B18-INGRESO!B18</f>
        <v>22.391534391534393</v>
      </c>
      <c r="F7" s="447"/>
      <c r="G7" s="440">
        <f>34.39-INGRESO!B18</f>
        <v>28.39</v>
      </c>
      <c r="H7" s="441"/>
      <c r="I7" s="425">
        <f>'FICHA TÉCNICA'!J42</f>
        <v>34.391534391534393</v>
      </c>
      <c r="J7" s="426"/>
    </row>
    <row r="8" spans="1:10" x14ac:dyDescent="0.2">
      <c r="A8" s="438" t="s">
        <v>499</v>
      </c>
      <c r="B8" s="439"/>
      <c r="C8" s="454"/>
      <c r="D8" s="455"/>
      <c r="E8" s="448"/>
      <c r="F8" s="449"/>
      <c r="G8" s="442"/>
      <c r="H8" s="443"/>
      <c r="I8" s="427"/>
      <c r="J8" s="428"/>
    </row>
    <row r="9" spans="1:10" ht="12.75" customHeight="1" x14ac:dyDescent="0.2">
      <c r="A9" s="438"/>
      <c r="B9" s="439"/>
      <c r="C9" s="454"/>
      <c r="D9" s="455"/>
      <c r="E9" s="448"/>
      <c r="F9" s="449"/>
      <c r="G9" s="442"/>
      <c r="H9" s="443"/>
      <c r="I9" s="427"/>
      <c r="J9" s="428"/>
    </row>
    <row r="10" spans="1:10" ht="12.75" customHeight="1" x14ac:dyDescent="0.2">
      <c r="A10" s="438"/>
      <c r="B10" s="439"/>
      <c r="C10" s="454"/>
      <c r="D10" s="455"/>
      <c r="E10" s="448"/>
      <c r="F10" s="449"/>
      <c r="G10" s="442"/>
      <c r="H10" s="443"/>
      <c r="I10" s="427"/>
      <c r="J10" s="428"/>
    </row>
    <row r="11" spans="1:10" ht="12.75" customHeight="1" x14ac:dyDescent="0.2">
      <c r="A11" s="438"/>
      <c r="B11" s="439"/>
      <c r="C11" s="454"/>
      <c r="D11" s="455"/>
      <c r="E11" s="448"/>
      <c r="F11" s="449"/>
      <c r="G11" s="442"/>
      <c r="H11" s="443"/>
      <c r="I11" s="427"/>
      <c r="J11" s="428"/>
    </row>
    <row r="12" spans="1:10" x14ac:dyDescent="0.2">
      <c r="A12" s="438"/>
      <c r="B12" s="439"/>
      <c r="C12" s="454"/>
      <c r="D12" s="455"/>
      <c r="E12" s="448"/>
      <c r="F12" s="449"/>
      <c r="G12" s="442"/>
      <c r="H12" s="443"/>
      <c r="I12" s="427"/>
      <c r="J12" s="428"/>
    </row>
    <row r="13" spans="1:10" x14ac:dyDescent="0.2">
      <c r="A13" s="438"/>
      <c r="B13" s="439"/>
      <c r="C13" s="454"/>
      <c r="D13" s="455"/>
      <c r="E13" s="448"/>
      <c r="F13" s="449"/>
      <c r="G13" s="442"/>
      <c r="H13" s="443"/>
      <c r="I13" s="427"/>
      <c r="J13" s="428"/>
    </row>
    <row r="14" spans="1:10" x14ac:dyDescent="0.2">
      <c r="A14" s="438"/>
      <c r="B14" s="439"/>
      <c r="C14" s="454"/>
      <c r="D14" s="455"/>
      <c r="E14" s="448"/>
      <c r="F14" s="449"/>
      <c r="G14" s="442"/>
      <c r="H14" s="443"/>
      <c r="I14" s="427"/>
      <c r="J14" s="428"/>
    </row>
    <row r="15" spans="1:10" x14ac:dyDescent="0.2">
      <c r="A15" s="438"/>
      <c r="B15" s="439"/>
      <c r="C15" s="454"/>
      <c r="D15" s="455"/>
      <c r="E15" s="448"/>
      <c r="F15" s="449"/>
      <c r="G15" s="442"/>
      <c r="H15" s="443"/>
      <c r="I15" s="427"/>
      <c r="J15" s="428"/>
    </row>
    <row r="16" spans="1:10" x14ac:dyDescent="0.2">
      <c r="A16" s="438"/>
      <c r="B16" s="439"/>
      <c r="C16" s="454"/>
      <c r="D16" s="455"/>
      <c r="E16" s="448"/>
      <c r="F16" s="449"/>
      <c r="G16" s="442"/>
      <c r="H16" s="443"/>
      <c r="I16" s="427"/>
      <c r="J16" s="428"/>
    </row>
    <row r="17" spans="1:10" x14ac:dyDescent="0.2">
      <c r="A17" s="438"/>
      <c r="B17" s="439"/>
      <c r="C17" s="454"/>
      <c r="D17" s="455"/>
      <c r="E17" s="448"/>
      <c r="F17" s="449"/>
      <c r="G17" s="442"/>
      <c r="H17" s="443"/>
      <c r="I17" s="427"/>
      <c r="J17" s="428"/>
    </row>
    <row r="18" spans="1:10" x14ac:dyDescent="0.2">
      <c r="A18" s="438"/>
      <c r="B18" s="439"/>
      <c r="C18" s="454"/>
      <c r="D18" s="455"/>
      <c r="E18" s="448"/>
      <c r="F18" s="449"/>
      <c r="G18" s="442"/>
      <c r="H18" s="443"/>
      <c r="I18" s="427"/>
      <c r="J18" s="428"/>
    </row>
    <row r="19" spans="1:10" x14ac:dyDescent="0.2">
      <c r="A19" s="438"/>
      <c r="B19" s="439"/>
      <c r="C19" s="454"/>
      <c r="D19" s="455"/>
      <c r="E19" s="448"/>
      <c r="F19" s="449"/>
      <c r="G19" s="442"/>
      <c r="H19" s="443"/>
      <c r="I19" s="427"/>
      <c r="J19" s="428"/>
    </row>
    <row r="20" spans="1:10" x14ac:dyDescent="0.2">
      <c r="A20" s="438"/>
      <c r="B20" s="439"/>
      <c r="C20" s="454"/>
      <c r="D20" s="455"/>
      <c r="E20" s="448"/>
      <c r="F20" s="449"/>
      <c r="G20" s="442"/>
      <c r="H20" s="443"/>
      <c r="I20" s="427"/>
      <c r="J20" s="428"/>
    </row>
    <row r="21" spans="1:10" x14ac:dyDescent="0.2">
      <c r="C21" s="454"/>
      <c r="D21" s="455"/>
      <c r="E21" s="448"/>
      <c r="F21" s="449"/>
      <c r="G21" s="442"/>
      <c r="H21" s="443"/>
      <c r="I21" s="427"/>
      <c r="J21" s="428"/>
    </row>
    <row r="22" spans="1:10" x14ac:dyDescent="0.2">
      <c r="C22" s="454"/>
      <c r="D22" s="455"/>
      <c r="E22" s="448"/>
      <c r="F22" s="449"/>
      <c r="G22" s="442"/>
      <c r="H22" s="443"/>
      <c r="I22" s="427"/>
      <c r="J22" s="428"/>
    </row>
    <row r="23" spans="1:10" ht="13.5" thickBot="1" x14ac:dyDescent="0.25">
      <c r="C23" s="456"/>
      <c r="D23" s="457"/>
      <c r="E23" s="450"/>
      <c r="F23" s="451"/>
      <c r="G23" s="444"/>
      <c r="H23" s="445"/>
      <c r="I23" s="429"/>
      <c r="J23" s="430"/>
    </row>
    <row r="25" spans="1:10" x14ac:dyDescent="0.2">
      <c r="C25" s="437">
        <f>'FICHA TÉCNICA'!T18</f>
        <v>42</v>
      </c>
      <c r="D25" s="437"/>
    </row>
    <row r="27" spans="1:10" ht="18" x14ac:dyDescent="0.25">
      <c r="D27" s="231" t="s">
        <v>498</v>
      </c>
      <c r="E27" s="231"/>
      <c r="F27" s="232">
        <f>INGRESO!B18</f>
        <v>6</v>
      </c>
      <c r="G27" s="231" t="s">
        <v>24</v>
      </c>
    </row>
  </sheetData>
  <mergeCells count="10">
    <mergeCell ref="A8:B20"/>
    <mergeCell ref="E7:F23"/>
    <mergeCell ref="G7:H23"/>
    <mergeCell ref="I7:J23"/>
    <mergeCell ref="C7:D23"/>
    <mergeCell ref="C4:D5"/>
    <mergeCell ref="E4:F5"/>
    <mergeCell ref="G4:H5"/>
    <mergeCell ref="I4:J5"/>
    <mergeCell ref="C25:D2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J27"/>
  <sheetViews>
    <sheetView showGridLines="0" showRowColHeaders="0" workbookViewId="0">
      <selection activeCell="L9" sqref="L9"/>
    </sheetView>
  </sheetViews>
  <sheetFormatPr baseColWidth="10" defaultRowHeight="12.75" x14ac:dyDescent="0.2"/>
  <sheetData>
    <row r="4" spans="1:10" ht="12.75" customHeight="1" x14ac:dyDescent="0.2">
      <c r="C4" s="424" t="s">
        <v>494</v>
      </c>
      <c r="D4" s="424"/>
      <c r="E4" s="424" t="s">
        <v>495</v>
      </c>
      <c r="F4" s="424"/>
      <c r="G4" s="424" t="s">
        <v>496</v>
      </c>
      <c r="H4" s="424"/>
      <c r="I4" s="424" t="s">
        <v>497</v>
      </c>
      <c r="J4" s="424"/>
    </row>
    <row r="5" spans="1:10" x14ac:dyDescent="0.2">
      <c r="C5" s="424"/>
      <c r="D5" s="424"/>
      <c r="E5" s="424"/>
      <c r="F5" s="424"/>
      <c r="G5" s="424"/>
      <c r="H5" s="424"/>
      <c r="I5" s="424"/>
      <c r="J5" s="424"/>
    </row>
    <row r="6" spans="1:10" ht="13.5" thickBot="1" x14ac:dyDescent="0.25"/>
    <row r="7" spans="1:10" ht="12.75" customHeight="1" x14ac:dyDescent="0.2">
      <c r="C7" s="458">
        <f>E7-INGRESO!B18</f>
        <v>10.391534391534393</v>
      </c>
      <c r="D7" s="459"/>
      <c r="E7" s="452">
        <f>G7-INGRESO!B18</f>
        <v>16.391534391534393</v>
      </c>
      <c r="F7" s="453"/>
      <c r="G7" s="446">
        <f>'FICHA TÉCNICA'!J42-INGRESO!B18-INGRESO!B18</f>
        <v>22.391534391534393</v>
      </c>
      <c r="H7" s="447"/>
      <c r="I7" s="440">
        <f>34.39-INGRESO!B18</f>
        <v>28.39</v>
      </c>
      <c r="J7" s="441"/>
    </row>
    <row r="8" spans="1:10" x14ac:dyDescent="0.2">
      <c r="A8" s="438" t="s">
        <v>499</v>
      </c>
      <c r="B8" s="439"/>
      <c r="C8" s="460"/>
      <c r="D8" s="461"/>
      <c r="E8" s="454"/>
      <c r="F8" s="455"/>
      <c r="G8" s="448"/>
      <c r="H8" s="449"/>
      <c r="I8" s="442"/>
      <c r="J8" s="443"/>
    </row>
    <row r="9" spans="1:10" ht="12.75" customHeight="1" x14ac:dyDescent="0.2">
      <c r="A9" s="438"/>
      <c r="B9" s="439"/>
      <c r="C9" s="460"/>
      <c r="D9" s="461"/>
      <c r="E9" s="454"/>
      <c r="F9" s="455"/>
      <c r="G9" s="448"/>
      <c r="H9" s="449"/>
      <c r="I9" s="442"/>
      <c r="J9" s="443"/>
    </row>
    <row r="10" spans="1:10" ht="12.75" customHeight="1" x14ac:dyDescent="0.2">
      <c r="A10" s="438"/>
      <c r="B10" s="439"/>
      <c r="C10" s="460"/>
      <c r="D10" s="461"/>
      <c r="E10" s="454"/>
      <c r="F10" s="455"/>
      <c r="G10" s="448"/>
      <c r="H10" s="449"/>
      <c r="I10" s="442"/>
      <c r="J10" s="443"/>
    </row>
    <row r="11" spans="1:10" ht="12.75" customHeight="1" x14ac:dyDescent="0.2">
      <c r="A11" s="438"/>
      <c r="B11" s="439"/>
      <c r="C11" s="460"/>
      <c r="D11" s="461"/>
      <c r="E11" s="454"/>
      <c r="F11" s="455"/>
      <c r="G11" s="448"/>
      <c r="H11" s="449"/>
      <c r="I11" s="442"/>
      <c r="J11" s="443"/>
    </row>
    <row r="12" spans="1:10" x14ac:dyDescent="0.2">
      <c r="A12" s="438"/>
      <c r="B12" s="439"/>
      <c r="C12" s="460"/>
      <c r="D12" s="461"/>
      <c r="E12" s="454"/>
      <c r="F12" s="455"/>
      <c r="G12" s="448"/>
      <c r="H12" s="449"/>
      <c r="I12" s="442"/>
      <c r="J12" s="443"/>
    </row>
    <row r="13" spans="1:10" x14ac:dyDescent="0.2">
      <c r="A13" s="438"/>
      <c r="B13" s="439"/>
      <c r="C13" s="460"/>
      <c r="D13" s="461"/>
      <c r="E13" s="454"/>
      <c r="F13" s="455"/>
      <c r="G13" s="448"/>
      <c r="H13" s="449"/>
      <c r="I13" s="442"/>
      <c r="J13" s="443"/>
    </row>
    <row r="14" spans="1:10" x14ac:dyDescent="0.2">
      <c r="A14" s="438"/>
      <c r="B14" s="439"/>
      <c r="C14" s="460"/>
      <c r="D14" s="461"/>
      <c r="E14" s="454"/>
      <c r="F14" s="455"/>
      <c r="G14" s="448"/>
      <c r="H14" s="449"/>
      <c r="I14" s="442"/>
      <c r="J14" s="443"/>
    </row>
    <row r="15" spans="1:10" x14ac:dyDescent="0.2">
      <c r="A15" s="438"/>
      <c r="B15" s="439"/>
      <c r="C15" s="460"/>
      <c r="D15" s="461"/>
      <c r="E15" s="454"/>
      <c r="F15" s="455"/>
      <c r="G15" s="448"/>
      <c r="H15" s="449"/>
      <c r="I15" s="442"/>
      <c r="J15" s="443"/>
    </row>
    <row r="16" spans="1:10" x14ac:dyDescent="0.2">
      <c r="A16" s="438"/>
      <c r="B16" s="439"/>
      <c r="C16" s="460"/>
      <c r="D16" s="461"/>
      <c r="E16" s="454"/>
      <c r="F16" s="455"/>
      <c r="G16" s="448"/>
      <c r="H16" s="449"/>
      <c r="I16" s="442"/>
      <c r="J16" s="443"/>
    </row>
    <row r="17" spans="1:10" x14ac:dyDescent="0.2">
      <c r="A17" s="438"/>
      <c r="B17" s="439"/>
      <c r="C17" s="460"/>
      <c r="D17" s="461"/>
      <c r="E17" s="454"/>
      <c r="F17" s="455"/>
      <c r="G17" s="448"/>
      <c r="H17" s="449"/>
      <c r="I17" s="442"/>
      <c r="J17" s="443"/>
    </row>
    <row r="18" spans="1:10" x14ac:dyDescent="0.2">
      <c r="A18" s="438"/>
      <c r="B18" s="439"/>
      <c r="C18" s="460"/>
      <c r="D18" s="461"/>
      <c r="E18" s="454"/>
      <c r="F18" s="455"/>
      <c r="G18" s="448"/>
      <c r="H18" s="449"/>
      <c r="I18" s="442"/>
      <c r="J18" s="443"/>
    </row>
    <row r="19" spans="1:10" x14ac:dyDescent="0.2">
      <c r="A19" s="438"/>
      <c r="B19" s="439"/>
      <c r="C19" s="460"/>
      <c r="D19" s="461"/>
      <c r="E19" s="454"/>
      <c r="F19" s="455"/>
      <c r="G19" s="448"/>
      <c r="H19" s="449"/>
      <c r="I19" s="442"/>
      <c r="J19" s="443"/>
    </row>
    <row r="20" spans="1:10" x14ac:dyDescent="0.2">
      <c r="A20" s="438"/>
      <c r="B20" s="439"/>
      <c r="C20" s="460"/>
      <c r="D20" s="461"/>
      <c r="E20" s="454"/>
      <c r="F20" s="455"/>
      <c r="G20" s="448"/>
      <c r="H20" s="449"/>
      <c r="I20" s="442"/>
      <c r="J20" s="443"/>
    </row>
    <row r="21" spans="1:10" x14ac:dyDescent="0.2">
      <c r="C21" s="460"/>
      <c r="D21" s="461"/>
      <c r="E21" s="454"/>
      <c r="F21" s="455"/>
      <c r="G21" s="448"/>
      <c r="H21" s="449"/>
      <c r="I21" s="442"/>
      <c r="J21" s="443"/>
    </row>
    <row r="22" spans="1:10" x14ac:dyDescent="0.2">
      <c r="C22" s="460"/>
      <c r="D22" s="461"/>
      <c r="E22" s="454"/>
      <c r="F22" s="455"/>
      <c r="G22" s="448"/>
      <c r="H22" s="449"/>
      <c r="I22" s="442"/>
      <c r="J22" s="443"/>
    </row>
    <row r="23" spans="1:10" ht="13.5" thickBot="1" x14ac:dyDescent="0.25">
      <c r="C23" s="462"/>
      <c r="D23" s="463"/>
      <c r="E23" s="456"/>
      <c r="F23" s="457"/>
      <c r="G23" s="450"/>
      <c r="H23" s="451"/>
      <c r="I23" s="444"/>
      <c r="J23" s="445"/>
    </row>
    <row r="25" spans="1:10" x14ac:dyDescent="0.2">
      <c r="C25" s="437">
        <f>'FICHA TÉCNICA'!T18</f>
        <v>42</v>
      </c>
      <c r="D25" s="437"/>
    </row>
    <row r="27" spans="1:10" ht="18" x14ac:dyDescent="0.25">
      <c r="D27" s="231" t="s">
        <v>498</v>
      </c>
      <c r="E27" s="231"/>
      <c r="F27" s="232">
        <f>INGRESO!B18</f>
        <v>6</v>
      </c>
      <c r="G27" s="231" t="s">
        <v>24</v>
      </c>
    </row>
  </sheetData>
  <mergeCells count="10">
    <mergeCell ref="C25:D25"/>
    <mergeCell ref="A8:B20"/>
    <mergeCell ref="E7:F23"/>
    <mergeCell ref="G7:H23"/>
    <mergeCell ref="I7:J23"/>
    <mergeCell ref="C4:D5"/>
    <mergeCell ref="E4:F5"/>
    <mergeCell ref="G4:H5"/>
    <mergeCell ref="I4:J5"/>
    <mergeCell ref="C7:D2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:J27"/>
  <sheetViews>
    <sheetView showGridLines="0" showRowColHeaders="0" workbookViewId="0">
      <selection activeCell="K11" sqref="K11"/>
    </sheetView>
  </sheetViews>
  <sheetFormatPr baseColWidth="10" defaultRowHeight="12.75" x14ac:dyDescent="0.2"/>
  <sheetData>
    <row r="4" spans="1:10" ht="12.75" customHeight="1" x14ac:dyDescent="0.2">
      <c r="C4" s="424" t="s">
        <v>494</v>
      </c>
      <c r="D4" s="424"/>
      <c r="E4" s="424" t="s">
        <v>495</v>
      </c>
      <c r="F4" s="424"/>
      <c r="G4" s="424" t="s">
        <v>496</v>
      </c>
      <c r="H4" s="424"/>
      <c r="I4" s="424" t="s">
        <v>497</v>
      </c>
      <c r="J4" s="424"/>
    </row>
    <row r="5" spans="1:10" x14ac:dyDescent="0.2">
      <c r="C5" s="424"/>
      <c r="D5" s="424"/>
      <c r="E5" s="424"/>
      <c r="F5" s="424"/>
      <c r="G5" s="424"/>
      <c r="H5" s="424"/>
      <c r="I5" s="424"/>
      <c r="J5" s="424"/>
    </row>
    <row r="6" spans="1:10" ht="13.5" thickBot="1" x14ac:dyDescent="0.25"/>
    <row r="7" spans="1:10" ht="12.75" customHeight="1" x14ac:dyDescent="0.2">
      <c r="C7" s="425">
        <f>'FICHA TÉCNICA'!J42+' dis 5 sin riego'!C7:D23</f>
        <v>44.783068783068785</v>
      </c>
      <c r="D7" s="426"/>
      <c r="E7" s="452">
        <f>G7-INGRESO!B18</f>
        <v>16.391534391534393</v>
      </c>
      <c r="F7" s="453"/>
      <c r="G7" s="446">
        <f>'FICHA TÉCNICA'!J42-INGRESO!B18-INGRESO!B18</f>
        <v>22.391534391534393</v>
      </c>
      <c r="H7" s="447"/>
      <c r="I7" s="440">
        <f>34.39-INGRESO!B18</f>
        <v>28.39</v>
      </c>
      <c r="J7" s="441"/>
    </row>
    <row r="8" spans="1:10" x14ac:dyDescent="0.2">
      <c r="A8" s="438" t="s">
        <v>499</v>
      </c>
      <c r="B8" s="439"/>
      <c r="C8" s="427"/>
      <c r="D8" s="428"/>
      <c r="E8" s="454"/>
      <c r="F8" s="455"/>
      <c r="G8" s="448"/>
      <c r="H8" s="449"/>
      <c r="I8" s="442"/>
      <c r="J8" s="443"/>
    </row>
    <row r="9" spans="1:10" ht="12.75" customHeight="1" x14ac:dyDescent="0.2">
      <c r="A9" s="438"/>
      <c r="B9" s="439"/>
      <c r="C9" s="427"/>
      <c r="D9" s="428"/>
      <c r="E9" s="454"/>
      <c r="F9" s="455"/>
      <c r="G9" s="448"/>
      <c r="H9" s="449"/>
      <c r="I9" s="442"/>
      <c r="J9" s="443"/>
    </row>
    <row r="10" spans="1:10" ht="12.75" customHeight="1" x14ac:dyDescent="0.2">
      <c r="A10" s="438"/>
      <c r="B10" s="439"/>
      <c r="C10" s="427"/>
      <c r="D10" s="428"/>
      <c r="E10" s="454"/>
      <c r="F10" s="455"/>
      <c r="G10" s="448"/>
      <c r="H10" s="449"/>
      <c r="I10" s="442"/>
      <c r="J10" s="443"/>
    </row>
    <row r="11" spans="1:10" ht="12.75" customHeight="1" x14ac:dyDescent="0.2">
      <c r="A11" s="438"/>
      <c r="B11" s="439"/>
      <c r="C11" s="427"/>
      <c r="D11" s="428"/>
      <c r="E11" s="454"/>
      <c r="F11" s="455"/>
      <c r="G11" s="448"/>
      <c r="H11" s="449"/>
      <c r="I11" s="442"/>
      <c r="J11" s="443"/>
    </row>
    <row r="12" spans="1:10" x14ac:dyDescent="0.2">
      <c r="A12" s="438"/>
      <c r="B12" s="439"/>
      <c r="C12" s="427"/>
      <c r="D12" s="428"/>
      <c r="E12" s="454"/>
      <c r="F12" s="455"/>
      <c r="G12" s="448"/>
      <c r="H12" s="449"/>
      <c r="I12" s="442"/>
      <c r="J12" s="443"/>
    </row>
    <row r="13" spans="1:10" x14ac:dyDescent="0.2">
      <c r="A13" s="438"/>
      <c r="B13" s="439"/>
      <c r="C13" s="427"/>
      <c r="D13" s="428"/>
      <c r="E13" s="454"/>
      <c r="F13" s="455"/>
      <c r="G13" s="448"/>
      <c r="H13" s="449"/>
      <c r="I13" s="442"/>
      <c r="J13" s="443"/>
    </row>
    <row r="14" spans="1:10" x14ac:dyDescent="0.2">
      <c r="A14" s="438"/>
      <c r="B14" s="439"/>
      <c r="C14" s="427"/>
      <c r="D14" s="428"/>
      <c r="E14" s="454"/>
      <c r="F14" s="455"/>
      <c r="G14" s="448"/>
      <c r="H14" s="449"/>
      <c r="I14" s="442"/>
      <c r="J14" s="443"/>
    </row>
    <row r="15" spans="1:10" x14ac:dyDescent="0.2">
      <c r="A15" s="438"/>
      <c r="B15" s="439"/>
      <c r="C15" s="427"/>
      <c r="D15" s="428"/>
      <c r="E15" s="454"/>
      <c r="F15" s="455"/>
      <c r="G15" s="448"/>
      <c r="H15" s="449"/>
      <c r="I15" s="442"/>
      <c r="J15" s="443"/>
    </row>
    <row r="16" spans="1:10" x14ac:dyDescent="0.2">
      <c r="A16" s="438"/>
      <c r="B16" s="439"/>
      <c r="C16" s="427"/>
      <c r="D16" s="428"/>
      <c r="E16" s="454"/>
      <c r="F16" s="455"/>
      <c r="G16" s="448"/>
      <c r="H16" s="449"/>
      <c r="I16" s="442"/>
      <c r="J16" s="443"/>
    </row>
    <row r="17" spans="1:10" x14ac:dyDescent="0.2">
      <c r="A17" s="438"/>
      <c r="B17" s="439"/>
      <c r="C17" s="427"/>
      <c r="D17" s="428"/>
      <c r="E17" s="454"/>
      <c r="F17" s="455"/>
      <c r="G17" s="448"/>
      <c r="H17" s="449"/>
      <c r="I17" s="442"/>
      <c r="J17" s="443"/>
    </row>
    <row r="18" spans="1:10" x14ac:dyDescent="0.2">
      <c r="A18" s="438"/>
      <c r="B18" s="439"/>
      <c r="C18" s="427"/>
      <c r="D18" s="428"/>
      <c r="E18" s="454"/>
      <c r="F18" s="455"/>
      <c r="G18" s="448"/>
      <c r="H18" s="449"/>
      <c r="I18" s="442"/>
      <c r="J18" s="443"/>
    </row>
    <row r="19" spans="1:10" x14ac:dyDescent="0.2">
      <c r="A19" s="438"/>
      <c r="B19" s="439"/>
      <c r="C19" s="427"/>
      <c r="D19" s="428"/>
      <c r="E19" s="454"/>
      <c r="F19" s="455"/>
      <c r="G19" s="448"/>
      <c r="H19" s="449"/>
      <c r="I19" s="442"/>
      <c r="J19" s="443"/>
    </row>
    <row r="20" spans="1:10" x14ac:dyDescent="0.2">
      <c r="A20" s="438"/>
      <c r="B20" s="439"/>
      <c r="C20" s="427"/>
      <c r="D20" s="428"/>
      <c r="E20" s="454"/>
      <c r="F20" s="455"/>
      <c r="G20" s="448"/>
      <c r="H20" s="449"/>
      <c r="I20" s="442"/>
      <c r="J20" s="443"/>
    </row>
    <row r="21" spans="1:10" x14ac:dyDescent="0.2">
      <c r="C21" s="427"/>
      <c r="D21" s="428"/>
      <c r="E21" s="454"/>
      <c r="F21" s="455"/>
      <c r="G21" s="448"/>
      <c r="H21" s="449"/>
      <c r="I21" s="442"/>
      <c r="J21" s="443"/>
    </row>
    <row r="22" spans="1:10" x14ac:dyDescent="0.2">
      <c r="C22" s="427"/>
      <c r="D22" s="428"/>
      <c r="E22" s="454"/>
      <c r="F22" s="455"/>
      <c r="G22" s="448"/>
      <c r="H22" s="449"/>
      <c r="I22" s="442"/>
      <c r="J22" s="443"/>
    </row>
    <row r="23" spans="1:10" ht="13.5" thickBot="1" x14ac:dyDescent="0.25">
      <c r="C23" s="429"/>
      <c r="D23" s="430"/>
      <c r="E23" s="456"/>
      <c r="F23" s="457"/>
      <c r="G23" s="450"/>
      <c r="H23" s="451"/>
      <c r="I23" s="444"/>
      <c r="J23" s="445"/>
    </row>
    <row r="25" spans="1:10" x14ac:dyDescent="0.2">
      <c r="C25" s="437">
        <f>'FICHA TÉCNICA'!T18</f>
        <v>42</v>
      </c>
      <c r="D25" s="437"/>
    </row>
    <row r="27" spans="1:10" ht="18" x14ac:dyDescent="0.25">
      <c r="D27" s="231" t="s">
        <v>498</v>
      </c>
      <c r="E27" s="231"/>
      <c r="F27" s="232">
        <f>INGRESO!B18</f>
        <v>6</v>
      </c>
      <c r="G27" s="231" t="s">
        <v>24</v>
      </c>
    </row>
  </sheetData>
  <mergeCells count="10">
    <mergeCell ref="C25:D25"/>
    <mergeCell ref="A8:B20"/>
    <mergeCell ref="C4:D5"/>
    <mergeCell ref="E4:F5"/>
    <mergeCell ref="G4:H5"/>
    <mergeCell ref="I4:J5"/>
    <mergeCell ref="E7:F23"/>
    <mergeCell ref="G7:H23"/>
    <mergeCell ref="I7:J23"/>
    <mergeCell ref="C7:D2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59"/>
  <sheetViews>
    <sheetView showGridLines="0" workbookViewId="0">
      <selection activeCell="B6" sqref="B6"/>
    </sheetView>
  </sheetViews>
  <sheetFormatPr baseColWidth="10" defaultColWidth="20" defaultRowHeight="12.75" x14ac:dyDescent="0.2"/>
  <cols>
    <col min="1" max="1" width="54.5703125" style="149" bestFit="1" customWidth="1"/>
    <col min="2" max="2" width="14.7109375" style="145" bestFit="1" customWidth="1"/>
    <col min="3" max="3" width="17.28515625" style="145" bestFit="1" customWidth="1"/>
    <col min="4" max="4" width="14.28515625" style="145" bestFit="1" customWidth="1"/>
    <col min="5" max="5" width="22.140625" style="145" bestFit="1" customWidth="1"/>
    <col min="6" max="6" width="24.28515625" style="145" bestFit="1" customWidth="1"/>
    <col min="7" max="7" width="25.140625" style="149" bestFit="1" customWidth="1"/>
    <col min="8" max="8" width="36.140625" style="169" bestFit="1" customWidth="1"/>
    <col min="9" max="9" width="21.140625" style="169" bestFit="1" customWidth="1"/>
    <col min="10" max="10" width="32.140625" style="169" bestFit="1" customWidth="1"/>
    <col min="11" max="11" width="20" style="149"/>
    <col min="12" max="12" width="40.5703125" style="149" bestFit="1" customWidth="1"/>
    <col min="13" max="16384" width="20" style="149"/>
  </cols>
  <sheetData>
    <row r="1" spans="1:12" ht="37.9" customHeight="1" x14ac:dyDescent="0.2">
      <c r="A1" s="144"/>
      <c r="C1" s="146" t="s">
        <v>317</v>
      </c>
      <c r="E1" s="147">
        <v>0.6</v>
      </c>
      <c r="F1" s="148" t="s">
        <v>318</v>
      </c>
      <c r="H1" s="150"/>
      <c r="I1" s="150"/>
      <c r="J1" s="150"/>
    </row>
    <row r="2" spans="1:12" x14ac:dyDescent="0.2">
      <c r="A2" s="151" t="s">
        <v>319</v>
      </c>
      <c r="B2" s="152" t="s">
        <v>316</v>
      </c>
      <c r="C2" s="152" t="s">
        <v>320</v>
      </c>
      <c r="D2" s="152" t="s">
        <v>321</v>
      </c>
      <c r="E2" s="153" t="s">
        <v>322</v>
      </c>
      <c r="F2" s="153" t="s">
        <v>323</v>
      </c>
      <c r="G2" s="154" t="s">
        <v>324</v>
      </c>
      <c r="H2" s="154" t="s">
        <v>325</v>
      </c>
      <c r="I2" s="152" t="s">
        <v>326</v>
      </c>
      <c r="J2" s="152" t="s">
        <v>327</v>
      </c>
      <c r="K2" s="154" t="s">
        <v>328</v>
      </c>
      <c r="L2" s="155" t="s">
        <v>329</v>
      </c>
    </row>
    <row r="3" spans="1:12" x14ac:dyDescent="0.2">
      <c r="A3" s="155" t="s">
        <v>330</v>
      </c>
      <c r="B3" s="156" t="s">
        <v>331</v>
      </c>
      <c r="C3" s="156" t="s">
        <v>332</v>
      </c>
      <c r="D3" s="157">
        <v>50</v>
      </c>
      <c r="E3" s="158">
        <f t="shared" ref="E3:E15" si="0">G3*$E$1</f>
        <v>12000</v>
      </c>
      <c r="F3" s="159">
        <f t="shared" ref="F3:F15" si="1">E3/D3</f>
        <v>240</v>
      </c>
      <c r="G3" s="156">
        <v>20000</v>
      </c>
      <c r="H3" s="159">
        <f>G3/$D$3</f>
        <v>400</v>
      </c>
      <c r="I3" s="160">
        <v>60000</v>
      </c>
      <c r="J3" s="161">
        <f>I3/D3</f>
        <v>1200</v>
      </c>
      <c r="K3" s="162">
        <v>50</v>
      </c>
      <c r="L3" s="163">
        <f>(I3/G3)</f>
        <v>3</v>
      </c>
    </row>
    <row r="4" spans="1:12" x14ac:dyDescent="0.2">
      <c r="A4" s="164" t="s">
        <v>333</v>
      </c>
      <c r="B4" s="156" t="s">
        <v>334</v>
      </c>
      <c r="C4" s="156" t="s">
        <v>335</v>
      </c>
      <c r="D4" s="157">
        <v>60</v>
      </c>
      <c r="E4" s="158">
        <f t="shared" si="0"/>
        <v>540</v>
      </c>
      <c r="F4" s="159">
        <f t="shared" si="1"/>
        <v>9</v>
      </c>
      <c r="G4" s="156">
        <v>900</v>
      </c>
      <c r="H4" s="159">
        <f>G4/$D$4</f>
        <v>15</v>
      </c>
      <c r="I4" s="160">
        <v>2600</v>
      </c>
      <c r="J4" s="161">
        <f t="shared" ref="J4:J15" si="2">I4/D4</f>
        <v>43.333333333333336</v>
      </c>
      <c r="K4" s="162">
        <v>150</v>
      </c>
      <c r="L4" s="163">
        <f t="shared" ref="L4:L15" si="3">(I4/G4)</f>
        <v>2.8888888888888888</v>
      </c>
    </row>
    <row r="5" spans="1:12" x14ac:dyDescent="0.2">
      <c r="A5" s="155" t="s">
        <v>336</v>
      </c>
      <c r="B5" s="156" t="s">
        <v>337</v>
      </c>
      <c r="C5" s="156" t="s">
        <v>338</v>
      </c>
      <c r="D5" s="165">
        <v>15</v>
      </c>
      <c r="E5" s="158">
        <f t="shared" si="0"/>
        <v>1224</v>
      </c>
      <c r="F5" s="159">
        <f t="shared" si="1"/>
        <v>81.599999999999994</v>
      </c>
      <c r="G5" s="156">
        <v>2040</v>
      </c>
      <c r="H5" s="159">
        <f>G5/$D$5</f>
        <v>136</v>
      </c>
      <c r="I5" s="160">
        <v>4000</v>
      </c>
      <c r="J5" s="161">
        <f t="shared" si="2"/>
        <v>266.66666666666669</v>
      </c>
      <c r="K5" s="162">
        <v>135</v>
      </c>
      <c r="L5" s="163">
        <f t="shared" si="3"/>
        <v>1.9607843137254901</v>
      </c>
    </row>
    <row r="6" spans="1:12" x14ac:dyDescent="0.2">
      <c r="A6" s="155" t="s">
        <v>81</v>
      </c>
      <c r="B6" s="156" t="s">
        <v>339</v>
      </c>
      <c r="C6" s="156" t="s">
        <v>335</v>
      </c>
      <c r="D6" s="157">
        <v>60</v>
      </c>
      <c r="E6" s="158">
        <f t="shared" si="0"/>
        <v>2880</v>
      </c>
      <c r="F6" s="159">
        <f t="shared" si="1"/>
        <v>48</v>
      </c>
      <c r="G6" s="156">
        <v>4800</v>
      </c>
      <c r="H6" s="159">
        <f>G6/$D$6</f>
        <v>80</v>
      </c>
      <c r="I6" s="160">
        <v>12000</v>
      </c>
      <c r="J6" s="161">
        <f t="shared" si="2"/>
        <v>200</v>
      </c>
      <c r="K6" s="162">
        <v>47</v>
      </c>
      <c r="L6" s="163">
        <f t="shared" si="3"/>
        <v>2.5</v>
      </c>
    </row>
    <row r="7" spans="1:12" x14ac:dyDescent="0.2">
      <c r="A7" s="166" t="s">
        <v>340</v>
      </c>
      <c r="B7" s="156" t="s">
        <v>339</v>
      </c>
      <c r="C7" s="156" t="s">
        <v>335</v>
      </c>
      <c r="D7" s="157">
        <v>60</v>
      </c>
      <c r="E7" s="158">
        <f t="shared" si="0"/>
        <v>2160</v>
      </c>
      <c r="F7" s="159">
        <f t="shared" si="1"/>
        <v>36</v>
      </c>
      <c r="G7" s="156">
        <v>3600</v>
      </c>
      <c r="H7" s="159">
        <f>G7/$D$7</f>
        <v>60</v>
      </c>
      <c r="I7" s="160">
        <v>9000</v>
      </c>
      <c r="J7" s="161">
        <f t="shared" si="2"/>
        <v>150</v>
      </c>
      <c r="K7" s="162">
        <v>47</v>
      </c>
      <c r="L7" s="163">
        <f t="shared" si="3"/>
        <v>2.5</v>
      </c>
    </row>
    <row r="8" spans="1:12" x14ac:dyDescent="0.2">
      <c r="A8" s="166" t="s">
        <v>341</v>
      </c>
      <c r="B8" s="156" t="s">
        <v>342</v>
      </c>
      <c r="C8" s="156" t="s">
        <v>343</v>
      </c>
      <c r="D8" s="157">
        <v>1</v>
      </c>
      <c r="E8" s="158">
        <f t="shared" si="0"/>
        <v>24000</v>
      </c>
      <c r="F8" s="159">
        <f t="shared" si="1"/>
        <v>24000</v>
      </c>
      <c r="G8" s="156">
        <v>40000</v>
      </c>
      <c r="H8" s="159">
        <f>G8/$D$8</f>
        <v>40000</v>
      </c>
      <c r="I8" s="160">
        <v>70000</v>
      </c>
      <c r="J8" s="161">
        <f t="shared" si="2"/>
        <v>70000</v>
      </c>
      <c r="K8" s="162">
        <v>0.09</v>
      </c>
      <c r="L8" s="163">
        <f t="shared" si="3"/>
        <v>1.75</v>
      </c>
    </row>
    <row r="9" spans="1:12" x14ac:dyDescent="0.2">
      <c r="A9" s="167" t="s">
        <v>344</v>
      </c>
      <c r="B9" s="156"/>
      <c r="C9" s="156" t="s">
        <v>345</v>
      </c>
      <c r="D9" s="158">
        <v>1</v>
      </c>
      <c r="E9" s="168">
        <f t="shared" si="0"/>
        <v>1.2</v>
      </c>
      <c r="F9" s="159">
        <f t="shared" si="1"/>
        <v>1.2</v>
      </c>
      <c r="G9" s="156">
        <v>2</v>
      </c>
      <c r="H9" s="159">
        <f>G9/$D$8</f>
        <v>2</v>
      </c>
      <c r="I9" s="160">
        <v>7</v>
      </c>
      <c r="J9" s="161">
        <f t="shared" si="2"/>
        <v>7</v>
      </c>
      <c r="K9" s="162">
        <v>0</v>
      </c>
      <c r="L9" s="163">
        <f t="shared" si="3"/>
        <v>3.5</v>
      </c>
    </row>
    <row r="10" spans="1:12" x14ac:dyDescent="0.2">
      <c r="A10" s="167" t="s">
        <v>346</v>
      </c>
      <c r="B10" s="156" t="s">
        <v>347</v>
      </c>
      <c r="C10" s="156" t="s">
        <v>348</v>
      </c>
      <c r="D10" s="157">
        <v>1</v>
      </c>
      <c r="E10" s="158">
        <f t="shared" si="0"/>
        <v>5400</v>
      </c>
      <c r="F10" s="159">
        <f t="shared" si="1"/>
        <v>5400</v>
      </c>
      <c r="G10" s="156">
        <v>9000</v>
      </c>
      <c r="H10" s="159">
        <f t="shared" ref="H10:H13" si="4">G10/$D$8</f>
        <v>9000</v>
      </c>
      <c r="I10" s="160">
        <v>32000</v>
      </c>
      <c r="J10" s="161">
        <f t="shared" si="2"/>
        <v>32000</v>
      </c>
      <c r="K10" s="162">
        <v>1.05</v>
      </c>
      <c r="L10" s="163">
        <f t="shared" si="3"/>
        <v>3.5555555555555554</v>
      </c>
    </row>
    <row r="11" spans="1:12" ht="12.75" customHeight="1" x14ac:dyDescent="0.2">
      <c r="A11" s="167" t="s">
        <v>349</v>
      </c>
      <c r="B11" s="156"/>
      <c r="C11" s="156" t="s">
        <v>345</v>
      </c>
      <c r="D11" s="157">
        <v>1</v>
      </c>
      <c r="E11" s="168">
        <f t="shared" si="0"/>
        <v>1.2</v>
      </c>
      <c r="F11" s="159">
        <f t="shared" si="1"/>
        <v>1.2</v>
      </c>
      <c r="G11" s="156">
        <v>2</v>
      </c>
      <c r="H11" s="159">
        <f t="shared" si="4"/>
        <v>2</v>
      </c>
      <c r="I11" s="160">
        <v>7</v>
      </c>
      <c r="J11" s="161">
        <f t="shared" si="2"/>
        <v>7</v>
      </c>
      <c r="K11" s="162">
        <v>0</v>
      </c>
      <c r="L11" s="163">
        <f t="shared" si="3"/>
        <v>3.5</v>
      </c>
    </row>
    <row r="12" spans="1:12" x14ac:dyDescent="0.2">
      <c r="A12" s="167" t="s">
        <v>350</v>
      </c>
      <c r="B12" s="156" t="s">
        <v>351</v>
      </c>
      <c r="C12" s="156" t="s">
        <v>352</v>
      </c>
      <c r="D12" s="157">
        <v>1</v>
      </c>
      <c r="E12" s="158">
        <f t="shared" si="0"/>
        <v>336</v>
      </c>
      <c r="F12" s="159">
        <f t="shared" si="1"/>
        <v>336</v>
      </c>
      <c r="G12" s="156">
        <v>560</v>
      </c>
      <c r="H12" s="159">
        <f t="shared" si="4"/>
        <v>560</v>
      </c>
      <c r="I12" s="160">
        <v>1200</v>
      </c>
      <c r="J12" s="161">
        <f t="shared" si="2"/>
        <v>1200</v>
      </c>
      <c r="K12" s="162">
        <v>5.5</v>
      </c>
      <c r="L12" s="163">
        <f t="shared" si="3"/>
        <v>2.1428571428571428</v>
      </c>
    </row>
    <row r="13" spans="1:12" ht="12.75" customHeight="1" x14ac:dyDescent="0.2">
      <c r="A13" s="167" t="s">
        <v>353</v>
      </c>
      <c r="B13" s="156"/>
      <c r="C13" s="156" t="s">
        <v>345</v>
      </c>
      <c r="D13" s="157">
        <v>1</v>
      </c>
      <c r="E13" s="168">
        <f t="shared" si="0"/>
        <v>0.6</v>
      </c>
      <c r="F13" s="159">
        <f t="shared" si="1"/>
        <v>0.6</v>
      </c>
      <c r="G13" s="156">
        <v>1</v>
      </c>
      <c r="H13" s="159">
        <f t="shared" si="4"/>
        <v>1</v>
      </c>
      <c r="I13" s="160">
        <v>4</v>
      </c>
      <c r="J13" s="161">
        <f t="shared" si="2"/>
        <v>4</v>
      </c>
      <c r="K13" s="162">
        <v>0</v>
      </c>
      <c r="L13" s="163">
        <f t="shared" si="3"/>
        <v>4</v>
      </c>
    </row>
    <row r="14" spans="1:12" x14ac:dyDescent="0.2">
      <c r="A14" s="167" t="s">
        <v>354</v>
      </c>
      <c r="B14" s="156" t="s">
        <v>351</v>
      </c>
      <c r="C14" s="156" t="s">
        <v>352</v>
      </c>
      <c r="D14" s="157">
        <v>1</v>
      </c>
      <c r="E14" s="158">
        <f t="shared" si="0"/>
        <v>168</v>
      </c>
      <c r="F14" s="159">
        <f t="shared" si="1"/>
        <v>168</v>
      </c>
      <c r="G14" s="156">
        <v>280</v>
      </c>
      <c r="H14" s="159">
        <f>G14/$D$14</f>
        <v>280</v>
      </c>
      <c r="I14" s="160">
        <v>800</v>
      </c>
      <c r="J14" s="161">
        <f t="shared" si="2"/>
        <v>800</v>
      </c>
      <c r="K14" s="162">
        <v>5.5</v>
      </c>
      <c r="L14" s="163">
        <f t="shared" si="3"/>
        <v>2.8571428571428572</v>
      </c>
    </row>
    <row r="15" spans="1:12" x14ac:dyDescent="0.2">
      <c r="A15" s="155" t="s">
        <v>315</v>
      </c>
      <c r="B15" s="156" t="s">
        <v>334</v>
      </c>
      <c r="C15" s="156" t="s">
        <v>335</v>
      </c>
      <c r="D15" s="157">
        <v>60</v>
      </c>
      <c r="E15" s="158">
        <f t="shared" si="0"/>
        <v>1230.5999999999999</v>
      </c>
      <c r="F15" s="159">
        <f t="shared" si="1"/>
        <v>20.509999999999998</v>
      </c>
      <c r="G15" s="156">
        <v>2051</v>
      </c>
      <c r="H15" s="159">
        <f>G15/$D$15</f>
        <v>34.18333333333333</v>
      </c>
      <c r="I15" s="160">
        <v>3800</v>
      </c>
      <c r="J15" s="161">
        <f t="shared" si="2"/>
        <v>63.333333333333336</v>
      </c>
      <c r="K15" s="162">
        <v>67</v>
      </c>
      <c r="L15" s="163">
        <f t="shared" si="3"/>
        <v>1.8527547537786446</v>
      </c>
    </row>
    <row r="16" spans="1:12" x14ac:dyDescent="0.2">
      <c r="A16" s="149" t="s">
        <v>355</v>
      </c>
    </row>
    <row r="20" spans="2:2" x14ac:dyDescent="0.2">
      <c r="B20" s="170">
        <v>1</v>
      </c>
    </row>
    <row r="21" spans="2:2" x14ac:dyDescent="0.2">
      <c r="B21" s="170">
        <v>2</v>
      </c>
    </row>
    <row r="22" spans="2:2" x14ac:dyDescent="0.2">
      <c r="B22" s="170">
        <v>3</v>
      </c>
    </row>
    <row r="23" spans="2:2" x14ac:dyDescent="0.2">
      <c r="B23" s="170">
        <v>4</v>
      </c>
    </row>
    <row r="24" spans="2:2" x14ac:dyDescent="0.2">
      <c r="B24" s="170">
        <v>5</v>
      </c>
    </row>
    <row r="25" spans="2:2" x14ac:dyDescent="0.2">
      <c r="B25" s="170">
        <v>6</v>
      </c>
    </row>
    <row r="26" spans="2:2" x14ac:dyDescent="0.2">
      <c r="B26" s="170">
        <v>7</v>
      </c>
    </row>
    <row r="27" spans="2:2" x14ac:dyDescent="0.2">
      <c r="B27" s="170">
        <v>8</v>
      </c>
    </row>
    <row r="28" spans="2:2" x14ac:dyDescent="0.2">
      <c r="B28" s="170">
        <v>9</v>
      </c>
    </row>
    <row r="29" spans="2:2" x14ac:dyDescent="0.2">
      <c r="B29" s="170">
        <v>10</v>
      </c>
    </row>
    <row r="30" spans="2:2" x14ac:dyDescent="0.2">
      <c r="B30" s="170">
        <v>11</v>
      </c>
    </row>
    <row r="31" spans="2:2" x14ac:dyDescent="0.2">
      <c r="B31" s="170">
        <v>12</v>
      </c>
    </row>
    <row r="32" spans="2:2" x14ac:dyDescent="0.2">
      <c r="B32" s="170">
        <v>13</v>
      </c>
    </row>
    <row r="33" spans="2:2" x14ac:dyDescent="0.2">
      <c r="B33" s="170">
        <v>14</v>
      </c>
    </row>
    <row r="34" spans="2:2" x14ac:dyDescent="0.2">
      <c r="B34" s="170">
        <v>15</v>
      </c>
    </row>
    <row r="35" spans="2:2" x14ac:dyDescent="0.2">
      <c r="B35" s="170">
        <v>16</v>
      </c>
    </row>
    <row r="36" spans="2:2" x14ac:dyDescent="0.2">
      <c r="B36" s="170">
        <v>17</v>
      </c>
    </row>
    <row r="37" spans="2:2" x14ac:dyDescent="0.2">
      <c r="B37" s="170">
        <v>18</v>
      </c>
    </row>
    <row r="38" spans="2:2" x14ac:dyDescent="0.2">
      <c r="B38" s="170">
        <v>19</v>
      </c>
    </row>
    <row r="39" spans="2:2" x14ac:dyDescent="0.2">
      <c r="B39" s="170">
        <v>20</v>
      </c>
    </row>
    <row r="40" spans="2:2" x14ac:dyDescent="0.2">
      <c r="B40" s="170">
        <v>21</v>
      </c>
    </row>
    <row r="41" spans="2:2" x14ac:dyDescent="0.2">
      <c r="B41" s="170">
        <v>22</v>
      </c>
    </row>
    <row r="42" spans="2:2" x14ac:dyDescent="0.2">
      <c r="B42" s="170">
        <v>23</v>
      </c>
    </row>
    <row r="43" spans="2:2" x14ac:dyDescent="0.2">
      <c r="B43" s="170">
        <v>24</v>
      </c>
    </row>
    <row r="44" spans="2:2" x14ac:dyDescent="0.2">
      <c r="B44" s="170">
        <v>25</v>
      </c>
    </row>
    <row r="45" spans="2:2" x14ac:dyDescent="0.2">
      <c r="B45" s="170">
        <v>26</v>
      </c>
    </row>
    <row r="46" spans="2:2" x14ac:dyDescent="0.2">
      <c r="B46" s="170">
        <v>27</v>
      </c>
    </row>
    <row r="47" spans="2:2" x14ac:dyDescent="0.2">
      <c r="B47" s="170">
        <v>28</v>
      </c>
    </row>
    <row r="48" spans="2:2" x14ac:dyDescent="0.2">
      <c r="B48" s="170">
        <v>29</v>
      </c>
    </row>
    <row r="49" spans="2:2" x14ac:dyDescent="0.2">
      <c r="B49" s="170">
        <v>30</v>
      </c>
    </row>
    <row r="50" spans="2:2" x14ac:dyDescent="0.2">
      <c r="B50" s="170">
        <v>31</v>
      </c>
    </row>
    <row r="51" spans="2:2" x14ac:dyDescent="0.2">
      <c r="B51" s="170">
        <v>32</v>
      </c>
    </row>
    <row r="52" spans="2:2" x14ac:dyDescent="0.2">
      <c r="B52" s="170">
        <v>33</v>
      </c>
    </row>
    <row r="53" spans="2:2" x14ac:dyDescent="0.2">
      <c r="B53" s="170">
        <v>34</v>
      </c>
    </row>
    <row r="54" spans="2:2" x14ac:dyDescent="0.2">
      <c r="B54" s="170">
        <v>35</v>
      </c>
    </row>
    <row r="55" spans="2:2" x14ac:dyDescent="0.2">
      <c r="B55" s="170">
        <v>36</v>
      </c>
    </row>
    <row r="56" spans="2:2" x14ac:dyDescent="0.2">
      <c r="B56" s="170">
        <v>37</v>
      </c>
    </row>
    <row r="57" spans="2:2" x14ac:dyDescent="0.2">
      <c r="B57" s="170">
        <v>38</v>
      </c>
    </row>
    <row r="58" spans="2:2" x14ac:dyDescent="0.2">
      <c r="B58" s="170">
        <v>39</v>
      </c>
    </row>
    <row r="59" spans="2:2" x14ac:dyDescent="0.2">
      <c r="B59" s="170">
        <v>40</v>
      </c>
    </row>
  </sheetData>
  <sheetProtection selectLockedCells="1" selectUnlockedCells="1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showRowColHeaders="0" zoomScaleNormal="100" workbookViewId="0">
      <selection activeCell="L3" sqref="L3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showRowColHeaders="0" workbookViewId="0">
      <selection activeCell="M15" sqref="M15"/>
    </sheetView>
  </sheetViews>
  <sheetFormatPr baseColWidth="10" defaultRowHeight="12.75" x14ac:dyDescent="0.2"/>
  <sheetData>
    <row r="1" spans="1:1" x14ac:dyDescent="0.2">
      <c r="A1" s="18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">
    <tabColor rgb="FF00B0F0"/>
    <pageSetUpPr fitToPage="1"/>
  </sheetPr>
  <dimension ref="A1:AVB14870"/>
  <sheetViews>
    <sheetView topLeftCell="A4" zoomScaleNormal="100" zoomScaleSheetLayoutView="100" workbookViewId="0">
      <selection activeCell="B19" sqref="B19"/>
    </sheetView>
  </sheetViews>
  <sheetFormatPr baseColWidth="10" defaultColWidth="40" defaultRowHeight="12.75" x14ac:dyDescent="0.2"/>
  <cols>
    <col min="1" max="1" width="28.42578125" style="1" customWidth="1"/>
    <col min="2" max="2" width="6.28515625" style="1" customWidth="1"/>
    <col min="3" max="3" width="40.85546875" style="1" customWidth="1"/>
    <col min="4" max="4" width="3.42578125" style="1" customWidth="1"/>
    <col min="5" max="5" width="41.42578125" style="1" customWidth="1"/>
    <col min="6" max="6" width="8.42578125" style="1" customWidth="1"/>
    <col min="7" max="7" width="8.28515625" style="1" customWidth="1"/>
    <col min="8" max="8" width="10.140625" style="1" customWidth="1"/>
    <col min="9" max="9" width="14.7109375" style="1" customWidth="1"/>
    <col min="10" max="10" width="10.42578125" style="1" bestFit="1" customWidth="1"/>
    <col min="11" max="11" width="15.42578125" style="1" bestFit="1" customWidth="1"/>
    <col min="12" max="13" width="3.7109375" style="13" customWidth="1"/>
    <col min="14" max="16" width="8.28515625" style="13" customWidth="1"/>
    <col min="17" max="1250" width="3.7109375" style="13" customWidth="1"/>
    <col min="1251" max="16384" width="40" style="1"/>
  </cols>
  <sheetData>
    <row r="1" spans="1:25" ht="44.25" customHeight="1" x14ac:dyDescent="0.2">
      <c r="A1" s="243" t="s">
        <v>362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</row>
    <row r="2" spans="1:25" ht="18" x14ac:dyDescent="0.25">
      <c r="A2" s="247" t="s">
        <v>363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O2" s="13">
        <v>80</v>
      </c>
      <c r="V2" s="211" t="s">
        <v>474</v>
      </c>
      <c r="W2" s="211"/>
      <c r="X2" s="211"/>
      <c r="Y2" s="211"/>
    </row>
    <row r="3" spans="1:25" ht="14.1" customHeight="1" x14ac:dyDescent="0.2">
      <c r="A3" s="121" t="s">
        <v>364</v>
      </c>
      <c r="B3" s="250">
        <f ca="1">TODAY()</f>
        <v>45219</v>
      </c>
      <c r="C3" s="250"/>
      <c r="D3" s="128"/>
      <c r="E3" s="128"/>
      <c r="F3" s="128"/>
      <c r="G3" s="128"/>
      <c r="H3" s="128"/>
      <c r="I3" s="128"/>
      <c r="J3" s="128"/>
      <c r="K3" s="128"/>
      <c r="O3" s="13">
        <v>120</v>
      </c>
      <c r="V3" s="237" t="s">
        <v>475</v>
      </c>
      <c r="W3" s="237"/>
      <c r="X3" s="237">
        <v>1</v>
      </c>
      <c r="Y3" s="237"/>
    </row>
    <row r="4" spans="1:25" ht="14.1" customHeight="1" x14ac:dyDescent="0.2">
      <c r="A4" s="122" t="s">
        <v>356</v>
      </c>
      <c r="B4" s="245"/>
      <c r="C4" s="245"/>
      <c r="D4" s="128"/>
      <c r="E4" s="128"/>
      <c r="F4" s="128"/>
      <c r="G4" s="128"/>
      <c r="H4" s="128"/>
      <c r="I4" s="128"/>
      <c r="J4" s="128"/>
      <c r="K4" s="128"/>
      <c r="V4" s="237" t="s">
        <v>476</v>
      </c>
      <c r="W4" s="237"/>
      <c r="X4" s="237">
        <v>1.1000000000000001</v>
      </c>
      <c r="Y4" s="237"/>
    </row>
    <row r="5" spans="1:25" ht="14.1" customHeight="1" x14ac:dyDescent="0.2">
      <c r="A5" s="122" t="s">
        <v>357</v>
      </c>
      <c r="B5" s="249"/>
      <c r="C5" s="249"/>
      <c r="D5" s="128"/>
      <c r="E5" s="128"/>
      <c r="F5" s="210" t="s">
        <v>473</v>
      </c>
      <c r="G5" s="235">
        <v>5.8</v>
      </c>
      <c r="H5" s="235"/>
      <c r="I5" s="128"/>
      <c r="J5" s="128"/>
      <c r="K5" s="128"/>
      <c r="V5" s="237" t="s">
        <v>477</v>
      </c>
      <c r="W5" s="237"/>
      <c r="X5" s="237">
        <v>1.05</v>
      </c>
      <c r="Y5" s="237"/>
    </row>
    <row r="6" spans="1:25" ht="14.1" customHeight="1" x14ac:dyDescent="0.2">
      <c r="A6" s="122" t="s">
        <v>358</v>
      </c>
      <c r="B6" s="249"/>
      <c r="C6" s="249"/>
      <c r="D6" s="128"/>
      <c r="E6" s="128"/>
      <c r="F6" s="210" t="s">
        <v>479</v>
      </c>
      <c r="G6" s="235" t="s">
        <v>475</v>
      </c>
      <c r="H6" s="235"/>
      <c r="I6" s="128"/>
      <c r="J6" s="128"/>
      <c r="K6" s="128"/>
      <c r="V6" s="237" t="s">
        <v>478</v>
      </c>
      <c r="W6" s="237"/>
      <c r="X6" s="237">
        <v>1.1000000000000001</v>
      </c>
      <c r="Y6" s="237"/>
    </row>
    <row r="7" spans="1:25" ht="14.1" customHeight="1" x14ac:dyDescent="0.2">
      <c r="A7" s="122" t="s">
        <v>73</v>
      </c>
      <c r="B7" s="249"/>
      <c r="C7" s="249"/>
      <c r="D7" s="128"/>
      <c r="E7" s="128"/>
      <c r="F7" s="210" t="s">
        <v>459</v>
      </c>
      <c r="G7" s="235">
        <f>IF(G6="ALFALFA",X3,IF(G6="MAIZ",X4,IF(G6="PRADERA",X5,IF(G6="papas",X6, "ingresar manual en f8"))))</f>
        <v>1</v>
      </c>
      <c r="H7" s="235"/>
      <c r="I7" s="128"/>
      <c r="J7" s="128"/>
      <c r="K7" s="128"/>
    </row>
    <row r="8" spans="1:25" ht="15" x14ac:dyDescent="0.2">
      <c r="A8" s="122" t="s">
        <v>359</v>
      </c>
      <c r="B8" s="249"/>
      <c r="C8" s="249"/>
      <c r="D8" s="128"/>
      <c r="E8" s="128"/>
      <c r="F8" s="210" t="s">
        <v>460</v>
      </c>
      <c r="G8" s="236">
        <v>0.75</v>
      </c>
      <c r="H8" s="236"/>
      <c r="I8" s="128"/>
      <c r="J8" s="128"/>
      <c r="K8" s="128"/>
    </row>
    <row r="9" spans="1:25" ht="14.25" customHeight="1" x14ac:dyDescent="0.2">
      <c r="A9" s="122" t="s">
        <v>76</v>
      </c>
      <c r="B9" s="244"/>
      <c r="C9" s="244"/>
      <c r="D9" s="127"/>
      <c r="E9" s="128"/>
      <c r="F9" s="128"/>
      <c r="G9" s="128"/>
      <c r="H9" s="128"/>
      <c r="I9" s="128"/>
      <c r="J9" s="128"/>
      <c r="K9" s="128"/>
    </row>
    <row r="10" spans="1:25" ht="15" x14ac:dyDescent="0.2">
      <c r="A10" s="122" t="s">
        <v>17</v>
      </c>
      <c r="B10" s="245"/>
      <c r="C10" s="245"/>
      <c r="D10" s="129"/>
      <c r="E10" s="234" t="s">
        <v>500</v>
      </c>
      <c r="F10" s="234"/>
      <c r="G10" s="234"/>
      <c r="H10" s="234"/>
      <c r="I10" s="234"/>
      <c r="J10" s="234"/>
      <c r="K10" s="234"/>
    </row>
    <row r="11" spans="1:25" ht="15" x14ac:dyDescent="0.2">
      <c r="A11" s="122" t="s">
        <v>91</v>
      </c>
      <c r="B11" s="246"/>
      <c r="C11" s="245"/>
      <c r="D11" s="127"/>
      <c r="E11" s="234"/>
      <c r="F11" s="234"/>
      <c r="G11" s="234"/>
      <c r="H11" s="234"/>
      <c r="I11" s="234"/>
      <c r="J11" s="234"/>
      <c r="K11" s="234"/>
    </row>
    <row r="12" spans="1:25" ht="15" x14ac:dyDescent="0.2">
      <c r="A12" s="122" t="s">
        <v>18</v>
      </c>
      <c r="B12" s="245"/>
      <c r="C12" s="245"/>
      <c r="D12" s="127"/>
      <c r="E12" s="128"/>
      <c r="F12" s="128"/>
      <c r="G12" s="128"/>
      <c r="H12" s="128"/>
      <c r="I12" s="128"/>
      <c r="J12" s="128"/>
      <c r="K12" s="128"/>
    </row>
    <row r="13" spans="1:25" ht="15" x14ac:dyDescent="0.2">
      <c r="A13" s="122" t="s">
        <v>360</v>
      </c>
      <c r="B13" s="245"/>
      <c r="C13" s="245"/>
      <c r="D13" s="127"/>
      <c r="E13" s="213"/>
      <c r="F13" s="128"/>
      <c r="G13" s="128"/>
      <c r="H13" s="128"/>
      <c r="I13" s="128"/>
      <c r="J13" s="128"/>
      <c r="K13" s="128"/>
    </row>
    <row r="14" spans="1:25" x14ac:dyDescent="0.2">
      <c r="A14" s="125"/>
      <c r="B14" s="126"/>
      <c r="C14" s="126"/>
      <c r="D14" s="127"/>
      <c r="E14" s="128"/>
      <c r="F14" s="128"/>
      <c r="G14" s="128"/>
      <c r="H14" s="128"/>
      <c r="I14" s="128"/>
      <c r="J14" s="128"/>
      <c r="K14" s="128"/>
    </row>
    <row r="15" spans="1:25" ht="20.100000000000001" customHeight="1" x14ac:dyDescent="0.3">
      <c r="A15" s="239" t="s">
        <v>361</v>
      </c>
      <c r="B15" s="239"/>
      <c r="C15" s="239"/>
      <c r="D15" s="239"/>
      <c r="E15" s="239"/>
      <c r="F15" s="239"/>
      <c r="G15" s="239"/>
      <c r="H15" s="239"/>
      <c r="I15" s="239"/>
      <c r="J15" s="239"/>
      <c r="K15" s="239"/>
    </row>
    <row r="16" spans="1:25" ht="30.75" customHeight="1" x14ac:dyDescent="0.2">
      <c r="A16" s="123" t="s">
        <v>365</v>
      </c>
      <c r="B16" s="206">
        <v>1.6</v>
      </c>
      <c r="C16" s="238" t="s">
        <v>391</v>
      </c>
      <c r="D16" s="238"/>
      <c r="E16" s="123" t="s">
        <v>367</v>
      </c>
      <c r="F16" s="179">
        <v>2</v>
      </c>
      <c r="G16" s="238" t="s">
        <v>394</v>
      </c>
      <c r="H16" s="238"/>
      <c r="I16" s="238"/>
      <c r="J16" s="238"/>
      <c r="K16" s="238"/>
    </row>
    <row r="17" spans="1:11" ht="30" customHeight="1" x14ac:dyDescent="0.2">
      <c r="A17" s="123" t="s">
        <v>366</v>
      </c>
      <c r="B17" s="179">
        <v>80</v>
      </c>
      <c r="C17" s="238" t="s">
        <v>392</v>
      </c>
      <c r="D17" s="238"/>
      <c r="E17" s="123" t="s">
        <v>411</v>
      </c>
      <c r="F17" s="179">
        <v>213</v>
      </c>
      <c r="G17" s="238" t="s">
        <v>395</v>
      </c>
      <c r="H17" s="238"/>
      <c r="I17" s="238"/>
      <c r="J17" s="238"/>
      <c r="K17" s="238"/>
    </row>
    <row r="18" spans="1:11" ht="28.5" customHeight="1" x14ac:dyDescent="0.2">
      <c r="A18" s="123" t="s">
        <v>393</v>
      </c>
      <c r="B18" s="209">
        <v>6</v>
      </c>
      <c r="C18" s="238" t="s">
        <v>424</v>
      </c>
      <c r="D18" s="238"/>
      <c r="E18" s="124" t="s">
        <v>425</v>
      </c>
      <c r="F18" s="179">
        <v>1</v>
      </c>
      <c r="G18" s="240" t="s">
        <v>410</v>
      </c>
      <c r="H18" s="241"/>
      <c r="I18" s="241"/>
      <c r="J18" s="241"/>
      <c r="K18" s="242"/>
    </row>
    <row r="19" spans="1:11" s="13" customFormat="1" ht="33.75" customHeight="1" x14ac:dyDescent="0.2">
      <c r="A19" s="123"/>
      <c r="B19" s="179"/>
      <c r="C19" s="238"/>
      <c r="D19" s="238"/>
      <c r="E19" s="124"/>
      <c r="F19" s="179"/>
      <c r="G19" s="240"/>
      <c r="H19" s="241"/>
      <c r="I19" s="241"/>
      <c r="J19" s="241"/>
      <c r="K19" s="242"/>
    </row>
    <row r="20" spans="1:11" s="13" customFormat="1" x14ac:dyDescent="0.2"/>
    <row r="21" spans="1:11" s="13" customFormat="1" x14ac:dyDescent="0.2"/>
    <row r="22" spans="1:11" s="13" customFormat="1" x14ac:dyDescent="0.2"/>
    <row r="23" spans="1:11" s="13" customFormat="1" x14ac:dyDescent="0.2"/>
    <row r="24" spans="1:11" s="13" customFormat="1" x14ac:dyDescent="0.2"/>
    <row r="25" spans="1:11" s="13" customFormat="1" x14ac:dyDescent="0.2"/>
    <row r="26" spans="1:11" s="13" customFormat="1" x14ac:dyDescent="0.2"/>
    <row r="27" spans="1:11" s="13" customFormat="1" x14ac:dyDescent="0.2"/>
    <row r="28" spans="1:11" s="13" customFormat="1" x14ac:dyDescent="0.2"/>
    <row r="29" spans="1:11" s="13" customFormat="1" x14ac:dyDescent="0.2"/>
    <row r="30" spans="1:11" s="13" customFormat="1" x14ac:dyDescent="0.2"/>
    <row r="31" spans="1:11" s="13" customFormat="1" x14ac:dyDescent="0.2"/>
    <row r="32" spans="1:11" s="13" customFormat="1" x14ac:dyDescent="0.2"/>
    <row r="33" s="13" customFormat="1" x14ac:dyDescent="0.2"/>
    <row r="34" s="13" customFormat="1" x14ac:dyDescent="0.2"/>
    <row r="35" s="13" customFormat="1" x14ac:dyDescent="0.2"/>
    <row r="36" s="13" customFormat="1" x14ac:dyDescent="0.2"/>
    <row r="37" s="13" customFormat="1" x14ac:dyDescent="0.2"/>
    <row r="38" s="13" customFormat="1" x14ac:dyDescent="0.2"/>
    <row r="39" s="13" customFormat="1" x14ac:dyDescent="0.2"/>
    <row r="40" s="13" customFormat="1" x14ac:dyDescent="0.2"/>
    <row r="41" s="13" customFormat="1" x14ac:dyDescent="0.2"/>
    <row r="42" s="13" customFormat="1" x14ac:dyDescent="0.2"/>
    <row r="43" s="13" customFormat="1" x14ac:dyDescent="0.2"/>
    <row r="44" s="13" customFormat="1" x14ac:dyDescent="0.2"/>
    <row r="45" s="13" customFormat="1" x14ac:dyDescent="0.2"/>
    <row r="46" s="13" customFormat="1" x14ac:dyDescent="0.2"/>
    <row r="47" s="13" customFormat="1" x14ac:dyDescent="0.2"/>
    <row r="48" s="13" customFormat="1" x14ac:dyDescent="0.2"/>
    <row r="49" s="13" customFormat="1" x14ac:dyDescent="0.2"/>
    <row r="50" s="13" customFormat="1" x14ac:dyDescent="0.2"/>
    <row r="51" s="13" customFormat="1" x14ac:dyDescent="0.2"/>
    <row r="52" s="13" customFormat="1" x14ac:dyDescent="0.2"/>
    <row r="53" s="13" customFormat="1" x14ac:dyDescent="0.2"/>
    <row r="54" s="13" customFormat="1" x14ac:dyDescent="0.2"/>
    <row r="55" s="13" customFormat="1" x14ac:dyDescent="0.2"/>
    <row r="56" s="13" customFormat="1" x14ac:dyDescent="0.2"/>
    <row r="57" s="13" customFormat="1" x14ac:dyDescent="0.2"/>
    <row r="58" s="13" customFormat="1" x14ac:dyDescent="0.2"/>
    <row r="59" s="13" customFormat="1" x14ac:dyDescent="0.2"/>
    <row r="60" s="13" customFormat="1" x14ac:dyDescent="0.2"/>
    <row r="61" s="13" customFormat="1" x14ac:dyDescent="0.2"/>
    <row r="62" s="13" customFormat="1" x14ac:dyDescent="0.2"/>
    <row r="63" s="13" customFormat="1" x14ac:dyDescent="0.2"/>
    <row r="64" s="13" customFormat="1" x14ac:dyDescent="0.2"/>
    <row r="65" s="13" customFormat="1" x14ac:dyDescent="0.2"/>
    <row r="66" s="13" customFormat="1" x14ac:dyDescent="0.2"/>
    <row r="67" s="13" customFormat="1" x14ac:dyDescent="0.2"/>
    <row r="68" s="13" customFormat="1" x14ac:dyDescent="0.2"/>
    <row r="69" s="13" customFormat="1" x14ac:dyDescent="0.2"/>
    <row r="70" s="13" customFormat="1" x14ac:dyDescent="0.2"/>
    <row r="71" s="13" customFormat="1" x14ac:dyDescent="0.2"/>
    <row r="72" s="13" customFormat="1" x14ac:dyDescent="0.2"/>
    <row r="73" s="13" customFormat="1" x14ac:dyDescent="0.2"/>
    <row r="74" s="13" customFormat="1" x14ac:dyDescent="0.2"/>
    <row r="75" s="13" customFormat="1" x14ac:dyDescent="0.2"/>
    <row r="76" s="13" customFormat="1" x14ac:dyDescent="0.2"/>
    <row r="77" s="13" customFormat="1" x14ac:dyDescent="0.2"/>
    <row r="78" s="13" customFormat="1" x14ac:dyDescent="0.2"/>
    <row r="79" s="13" customFormat="1" x14ac:dyDescent="0.2"/>
    <row r="80" s="13" customFormat="1" x14ac:dyDescent="0.2"/>
    <row r="81" s="13" customFormat="1" x14ac:dyDescent="0.2"/>
    <row r="82" s="13" customFormat="1" x14ac:dyDescent="0.2"/>
    <row r="83" s="13" customFormat="1" x14ac:dyDescent="0.2"/>
    <row r="84" s="13" customFormat="1" x14ac:dyDescent="0.2"/>
    <row r="85" s="13" customFormat="1" x14ac:dyDescent="0.2"/>
    <row r="86" s="13" customFormat="1" x14ac:dyDescent="0.2"/>
    <row r="87" s="13" customFormat="1" x14ac:dyDescent="0.2"/>
    <row r="88" s="13" customFormat="1" x14ac:dyDescent="0.2"/>
    <row r="89" s="13" customFormat="1" x14ac:dyDescent="0.2"/>
    <row r="90" s="13" customFormat="1" x14ac:dyDescent="0.2"/>
    <row r="91" s="13" customFormat="1" x14ac:dyDescent="0.2"/>
    <row r="92" s="13" customFormat="1" x14ac:dyDescent="0.2"/>
    <row r="93" s="13" customFormat="1" x14ac:dyDescent="0.2"/>
    <row r="94" s="13" customFormat="1" x14ac:dyDescent="0.2"/>
    <row r="95" s="13" customFormat="1" x14ac:dyDescent="0.2"/>
    <row r="96" s="13" customFormat="1" x14ac:dyDescent="0.2"/>
    <row r="97" s="13" customFormat="1" x14ac:dyDescent="0.2"/>
    <row r="98" s="13" customFormat="1" x14ac:dyDescent="0.2"/>
    <row r="99" s="13" customFormat="1" x14ac:dyDescent="0.2"/>
    <row r="100" s="13" customFormat="1" x14ac:dyDescent="0.2"/>
    <row r="101" s="13" customFormat="1" x14ac:dyDescent="0.2"/>
    <row r="102" s="13" customFormat="1" x14ac:dyDescent="0.2"/>
    <row r="103" s="13" customFormat="1" x14ac:dyDescent="0.2"/>
    <row r="104" s="13" customFormat="1" x14ac:dyDescent="0.2"/>
    <row r="105" s="13" customFormat="1" x14ac:dyDescent="0.2"/>
    <row r="106" s="13" customFormat="1" x14ac:dyDescent="0.2"/>
    <row r="107" s="13" customFormat="1" x14ac:dyDescent="0.2"/>
    <row r="108" s="13" customFormat="1" x14ac:dyDescent="0.2"/>
    <row r="109" s="13" customFormat="1" x14ac:dyDescent="0.2"/>
    <row r="110" s="13" customFormat="1" x14ac:dyDescent="0.2"/>
    <row r="111" s="13" customFormat="1" x14ac:dyDescent="0.2"/>
    <row r="112" s="13" customFormat="1" x14ac:dyDescent="0.2"/>
    <row r="113" s="13" customFormat="1" x14ac:dyDescent="0.2"/>
    <row r="114" s="13" customFormat="1" x14ac:dyDescent="0.2"/>
    <row r="115" s="13" customFormat="1" x14ac:dyDescent="0.2"/>
    <row r="116" s="13" customFormat="1" x14ac:dyDescent="0.2"/>
    <row r="117" s="13" customFormat="1" x14ac:dyDescent="0.2"/>
    <row r="118" s="13" customFormat="1" x14ac:dyDescent="0.2"/>
    <row r="119" s="13" customFormat="1" x14ac:dyDescent="0.2"/>
    <row r="120" s="13" customFormat="1" x14ac:dyDescent="0.2"/>
    <row r="121" s="13" customFormat="1" x14ac:dyDescent="0.2"/>
    <row r="122" s="13" customFormat="1" x14ac:dyDescent="0.2"/>
    <row r="123" s="13" customFormat="1" x14ac:dyDescent="0.2"/>
    <row r="124" s="13" customFormat="1" x14ac:dyDescent="0.2"/>
    <row r="125" s="13" customFormat="1" x14ac:dyDescent="0.2"/>
    <row r="126" s="13" customFormat="1" x14ac:dyDescent="0.2"/>
    <row r="127" s="13" customFormat="1" x14ac:dyDescent="0.2"/>
    <row r="128" s="13" customFormat="1" x14ac:dyDescent="0.2"/>
    <row r="129" s="13" customFormat="1" x14ac:dyDescent="0.2"/>
    <row r="130" s="13" customFormat="1" x14ac:dyDescent="0.2"/>
    <row r="131" s="13" customFormat="1" x14ac:dyDescent="0.2"/>
    <row r="132" s="13" customFormat="1" x14ac:dyDescent="0.2"/>
    <row r="133" s="13" customFormat="1" x14ac:dyDescent="0.2"/>
    <row r="134" s="13" customFormat="1" x14ac:dyDescent="0.2"/>
    <row r="135" s="13" customFormat="1" x14ac:dyDescent="0.2"/>
    <row r="136" s="13" customFormat="1" x14ac:dyDescent="0.2"/>
    <row r="137" s="13" customFormat="1" x14ac:dyDescent="0.2"/>
    <row r="138" s="13" customFormat="1" x14ac:dyDescent="0.2"/>
    <row r="139" s="13" customFormat="1" x14ac:dyDescent="0.2"/>
    <row r="140" s="13" customFormat="1" x14ac:dyDescent="0.2"/>
    <row r="141" s="13" customFormat="1" x14ac:dyDescent="0.2"/>
    <row r="142" s="13" customFormat="1" x14ac:dyDescent="0.2"/>
    <row r="143" s="13" customFormat="1" x14ac:dyDescent="0.2"/>
    <row r="144" s="13" customFormat="1" x14ac:dyDescent="0.2"/>
    <row r="145" s="13" customFormat="1" x14ac:dyDescent="0.2"/>
    <row r="146" s="13" customFormat="1" x14ac:dyDescent="0.2"/>
    <row r="147" s="13" customFormat="1" x14ac:dyDescent="0.2"/>
    <row r="148" s="13" customFormat="1" x14ac:dyDescent="0.2"/>
    <row r="149" s="13" customFormat="1" x14ac:dyDescent="0.2"/>
    <row r="150" s="13" customFormat="1" x14ac:dyDescent="0.2"/>
    <row r="151" s="13" customFormat="1" x14ac:dyDescent="0.2"/>
    <row r="152" s="13" customFormat="1" x14ac:dyDescent="0.2"/>
    <row r="153" s="13" customFormat="1" x14ac:dyDescent="0.2"/>
    <row r="154" s="13" customFormat="1" x14ac:dyDescent="0.2"/>
    <row r="155" s="13" customFormat="1" x14ac:dyDescent="0.2"/>
    <row r="156" s="13" customFormat="1" x14ac:dyDescent="0.2"/>
    <row r="157" s="13" customFormat="1" x14ac:dyDescent="0.2"/>
    <row r="158" s="13" customFormat="1" x14ac:dyDescent="0.2"/>
    <row r="159" s="13" customFormat="1" x14ac:dyDescent="0.2"/>
    <row r="160" s="13" customFormat="1" x14ac:dyDescent="0.2"/>
    <row r="161" s="13" customFormat="1" x14ac:dyDescent="0.2"/>
    <row r="162" s="13" customFormat="1" x14ac:dyDescent="0.2"/>
    <row r="163" s="13" customFormat="1" x14ac:dyDescent="0.2"/>
    <row r="164" s="13" customFormat="1" x14ac:dyDescent="0.2"/>
    <row r="165" s="13" customFormat="1" x14ac:dyDescent="0.2"/>
    <row r="166" s="13" customFormat="1" x14ac:dyDescent="0.2"/>
    <row r="167" s="13" customFormat="1" x14ac:dyDescent="0.2"/>
    <row r="168" s="13" customFormat="1" x14ac:dyDescent="0.2"/>
    <row r="169" s="13" customFormat="1" x14ac:dyDescent="0.2"/>
    <row r="170" s="13" customFormat="1" x14ac:dyDescent="0.2"/>
    <row r="171" s="13" customFormat="1" x14ac:dyDescent="0.2"/>
    <row r="172" s="13" customFormat="1" x14ac:dyDescent="0.2"/>
    <row r="173" s="13" customFormat="1" x14ac:dyDescent="0.2"/>
    <row r="174" s="13" customFormat="1" x14ac:dyDescent="0.2"/>
    <row r="175" s="13" customFormat="1" x14ac:dyDescent="0.2"/>
    <row r="176" s="13" customFormat="1" x14ac:dyDescent="0.2"/>
    <row r="177" s="13" customFormat="1" x14ac:dyDescent="0.2"/>
    <row r="178" s="13" customFormat="1" x14ac:dyDescent="0.2"/>
    <row r="179" s="13" customFormat="1" x14ac:dyDescent="0.2"/>
    <row r="180" s="13" customFormat="1" x14ac:dyDescent="0.2"/>
    <row r="181" s="13" customFormat="1" x14ac:dyDescent="0.2"/>
    <row r="182" s="13" customFormat="1" x14ac:dyDescent="0.2"/>
    <row r="183" s="13" customFormat="1" x14ac:dyDescent="0.2"/>
    <row r="184" s="13" customFormat="1" x14ac:dyDescent="0.2"/>
    <row r="185" s="13" customFormat="1" x14ac:dyDescent="0.2"/>
    <row r="186" s="13" customFormat="1" x14ac:dyDescent="0.2"/>
    <row r="187" s="13" customFormat="1" x14ac:dyDescent="0.2"/>
    <row r="188" s="13" customFormat="1" x14ac:dyDescent="0.2"/>
    <row r="189" s="13" customFormat="1" x14ac:dyDescent="0.2"/>
    <row r="190" s="13" customFormat="1" x14ac:dyDescent="0.2"/>
    <row r="191" s="13" customFormat="1" x14ac:dyDescent="0.2"/>
    <row r="192" s="13" customFormat="1" x14ac:dyDescent="0.2"/>
    <row r="193" s="13" customFormat="1" x14ac:dyDescent="0.2"/>
    <row r="194" s="13" customFormat="1" x14ac:dyDescent="0.2"/>
    <row r="195" s="13" customFormat="1" x14ac:dyDescent="0.2"/>
    <row r="196" s="13" customFormat="1" x14ac:dyDescent="0.2"/>
    <row r="197" s="13" customFormat="1" x14ac:dyDescent="0.2"/>
    <row r="198" s="13" customFormat="1" x14ac:dyDescent="0.2"/>
    <row r="199" s="13" customFormat="1" x14ac:dyDescent="0.2"/>
    <row r="200" s="13" customFormat="1" x14ac:dyDescent="0.2"/>
    <row r="201" s="13" customFormat="1" x14ac:dyDescent="0.2"/>
    <row r="202" s="13" customFormat="1" x14ac:dyDescent="0.2"/>
    <row r="203" s="13" customFormat="1" x14ac:dyDescent="0.2"/>
    <row r="204" s="13" customFormat="1" x14ac:dyDescent="0.2"/>
    <row r="205" s="13" customFormat="1" x14ac:dyDescent="0.2"/>
    <row r="206" s="13" customFormat="1" x14ac:dyDescent="0.2"/>
    <row r="207" s="13" customFormat="1" x14ac:dyDescent="0.2"/>
    <row r="208" s="13" customFormat="1" x14ac:dyDescent="0.2"/>
    <row r="209" s="13" customFormat="1" x14ac:dyDescent="0.2"/>
    <row r="210" s="13" customFormat="1" x14ac:dyDescent="0.2"/>
    <row r="211" s="13" customFormat="1" x14ac:dyDescent="0.2"/>
    <row r="212" s="13" customFormat="1" x14ac:dyDescent="0.2"/>
    <row r="213" s="13" customFormat="1" x14ac:dyDescent="0.2"/>
    <row r="214" s="13" customFormat="1" x14ac:dyDescent="0.2"/>
    <row r="215" s="13" customFormat="1" x14ac:dyDescent="0.2"/>
    <row r="216" s="13" customFormat="1" x14ac:dyDescent="0.2"/>
    <row r="217" s="13" customFormat="1" x14ac:dyDescent="0.2"/>
    <row r="218" s="13" customFormat="1" x14ac:dyDescent="0.2"/>
    <row r="219" s="13" customFormat="1" x14ac:dyDescent="0.2"/>
    <row r="220" s="13" customFormat="1" x14ac:dyDescent="0.2"/>
    <row r="221" s="13" customFormat="1" x14ac:dyDescent="0.2"/>
    <row r="222" s="13" customFormat="1" x14ac:dyDescent="0.2"/>
    <row r="223" s="13" customFormat="1" x14ac:dyDescent="0.2"/>
    <row r="224" s="13" customFormat="1" x14ac:dyDescent="0.2"/>
    <row r="225" s="13" customFormat="1" x14ac:dyDescent="0.2"/>
    <row r="226" s="13" customFormat="1" x14ac:dyDescent="0.2"/>
    <row r="227" s="13" customFormat="1" x14ac:dyDescent="0.2"/>
    <row r="228" s="13" customFormat="1" x14ac:dyDescent="0.2"/>
    <row r="229" s="13" customFormat="1" x14ac:dyDescent="0.2"/>
    <row r="230" s="13" customFormat="1" x14ac:dyDescent="0.2"/>
    <row r="231" s="13" customFormat="1" x14ac:dyDescent="0.2"/>
    <row r="232" s="13" customFormat="1" x14ac:dyDescent="0.2"/>
    <row r="233" s="13" customFormat="1" x14ac:dyDescent="0.2"/>
    <row r="234" s="13" customFormat="1" x14ac:dyDescent="0.2"/>
    <row r="235" s="13" customFormat="1" x14ac:dyDescent="0.2"/>
    <row r="236" s="13" customFormat="1" x14ac:dyDescent="0.2"/>
    <row r="237" s="13" customFormat="1" x14ac:dyDescent="0.2"/>
    <row r="238" s="13" customFormat="1" x14ac:dyDescent="0.2"/>
    <row r="239" s="13" customFormat="1" x14ac:dyDescent="0.2"/>
    <row r="240" s="13" customFormat="1" x14ac:dyDescent="0.2"/>
    <row r="241" s="13" customFormat="1" x14ac:dyDescent="0.2"/>
    <row r="242" s="13" customFormat="1" x14ac:dyDescent="0.2"/>
    <row r="243" s="13" customFormat="1" x14ac:dyDescent="0.2"/>
    <row r="244" s="13" customFormat="1" x14ac:dyDescent="0.2"/>
    <row r="245" s="13" customFormat="1" x14ac:dyDescent="0.2"/>
    <row r="246" s="13" customFormat="1" x14ac:dyDescent="0.2"/>
    <row r="247" s="13" customFormat="1" x14ac:dyDescent="0.2"/>
    <row r="248" s="13" customFormat="1" x14ac:dyDescent="0.2"/>
    <row r="249" s="13" customFormat="1" x14ac:dyDescent="0.2"/>
    <row r="250" s="13" customFormat="1" x14ac:dyDescent="0.2"/>
    <row r="251" s="13" customFormat="1" x14ac:dyDescent="0.2"/>
    <row r="252" s="13" customFormat="1" x14ac:dyDescent="0.2"/>
    <row r="253" s="13" customFormat="1" x14ac:dyDescent="0.2"/>
    <row r="254" s="13" customFormat="1" x14ac:dyDescent="0.2"/>
    <row r="255" s="13" customFormat="1" x14ac:dyDescent="0.2"/>
    <row r="256" s="13" customFormat="1" x14ac:dyDescent="0.2"/>
    <row r="257" s="13" customFormat="1" x14ac:dyDescent="0.2"/>
    <row r="258" s="13" customFormat="1" x14ac:dyDescent="0.2"/>
    <row r="259" s="13" customFormat="1" x14ac:dyDescent="0.2"/>
    <row r="260" s="13" customFormat="1" x14ac:dyDescent="0.2"/>
    <row r="261" s="13" customFormat="1" x14ac:dyDescent="0.2"/>
    <row r="262" s="13" customFormat="1" x14ac:dyDescent="0.2"/>
    <row r="263" s="13" customFormat="1" x14ac:dyDescent="0.2"/>
    <row r="264" s="13" customFormat="1" x14ac:dyDescent="0.2"/>
    <row r="265" s="13" customFormat="1" x14ac:dyDescent="0.2"/>
    <row r="266" s="13" customFormat="1" x14ac:dyDescent="0.2"/>
    <row r="267" s="13" customFormat="1" x14ac:dyDescent="0.2"/>
    <row r="268" s="13" customFormat="1" x14ac:dyDescent="0.2"/>
    <row r="269" s="13" customFormat="1" x14ac:dyDescent="0.2"/>
    <row r="270" s="13" customFormat="1" x14ac:dyDescent="0.2"/>
    <row r="271" s="13" customFormat="1" x14ac:dyDescent="0.2"/>
    <row r="272" s="13" customFormat="1" x14ac:dyDescent="0.2"/>
    <row r="273" s="13" customFormat="1" x14ac:dyDescent="0.2"/>
    <row r="274" s="13" customFormat="1" x14ac:dyDescent="0.2"/>
    <row r="275" s="13" customFormat="1" x14ac:dyDescent="0.2"/>
    <row r="276" s="13" customFormat="1" x14ac:dyDescent="0.2"/>
    <row r="277" s="13" customFormat="1" x14ac:dyDescent="0.2"/>
    <row r="278" s="13" customFormat="1" x14ac:dyDescent="0.2"/>
    <row r="279" s="13" customFormat="1" x14ac:dyDescent="0.2"/>
    <row r="280" s="13" customFormat="1" x14ac:dyDescent="0.2"/>
    <row r="281" s="13" customFormat="1" x14ac:dyDescent="0.2"/>
    <row r="282" s="13" customFormat="1" x14ac:dyDescent="0.2"/>
    <row r="283" s="13" customFormat="1" x14ac:dyDescent="0.2"/>
    <row r="284" s="13" customFormat="1" x14ac:dyDescent="0.2"/>
    <row r="285" s="13" customFormat="1" x14ac:dyDescent="0.2"/>
    <row r="286" s="13" customFormat="1" x14ac:dyDescent="0.2"/>
    <row r="287" s="13" customFormat="1" x14ac:dyDescent="0.2"/>
    <row r="288" s="13" customFormat="1" x14ac:dyDescent="0.2"/>
    <row r="289" s="13" customFormat="1" x14ac:dyDescent="0.2"/>
    <row r="290" s="13" customFormat="1" x14ac:dyDescent="0.2"/>
    <row r="291" s="13" customFormat="1" x14ac:dyDescent="0.2"/>
    <row r="292" s="13" customFormat="1" x14ac:dyDescent="0.2"/>
    <row r="293" s="13" customFormat="1" x14ac:dyDescent="0.2"/>
    <row r="294" s="13" customFormat="1" x14ac:dyDescent="0.2"/>
    <row r="295" s="13" customFormat="1" x14ac:dyDescent="0.2"/>
    <row r="296" s="13" customFormat="1" x14ac:dyDescent="0.2"/>
    <row r="297" s="13" customFormat="1" x14ac:dyDescent="0.2"/>
    <row r="298" s="13" customFormat="1" x14ac:dyDescent="0.2"/>
    <row r="299" s="13" customFormat="1" x14ac:dyDescent="0.2"/>
    <row r="300" s="13" customFormat="1" x14ac:dyDescent="0.2"/>
    <row r="301" s="13" customFormat="1" x14ac:dyDescent="0.2"/>
    <row r="302" s="13" customFormat="1" x14ac:dyDescent="0.2"/>
    <row r="303" s="13" customFormat="1" x14ac:dyDescent="0.2"/>
    <row r="304" s="13" customFormat="1" x14ac:dyDescent="0.2"/>
    <row r="305" s="13" customFormat="1" x14ac:dyDescent="0.2"/>
    <row r="306" s="13" customFormat="1" x14ac:dyDescent="0.2"/>
    <row r="307" s="13" customFormat="1" x14ac:dyDescent="0.2"/>
    <row r="308" s="13" customFormat="1" x14ac:dyDescent="0.2"/>
    <row r="309" s="13" customFormat="1" x14ac:dyDescent="0.2"/>
    <row r="310" s="13" customFormat="1" x14ac:dyDescent="0.2"/>
    <row r="311" s="13" customFormat="1" x14ac:dyDescent="0.2"/>
    <row r="312" s="13" customFormat="1" x14ac:dyDescent="0.2"/>
    <row r="313" s="13" customFormat="1" x14ac:dyDescent="0.2"/>
    <row r="314" s="13" customFormat="1" x14ac:dyDescent="0.2"/>
    <row r="315" s="13" customFormat="1" x14ac:dyDescent="0.2"/>
    <row r="316" s="13" customFormat="1" x14ac:dyDescent="0.2"/>
    <row r="317" s="13" customFormat="1" x14ac:dyDescent="0.2"/>
    <row r="318" s="13" customFormat="1" x14ac:dyDescent="0.2"/>
    <row r="319" s="13" customFormat="1" x14ac:dyDescent="0.2"/>
    <row r="320" s="13" customFormat="1" x14ac:dyDescent="0.2"/>
    <row r="321" s="13" customFormat="1" x14ac:dyDescent="0.2"/>
    <row r="322" s="13" customFormat="1" x14ac:dyDescent="0.2"/>
    <row r="323" s="13" customFormat="1" x14ac:dyDescent="0.2"/>
    <row r="324" s="13" customFormat="1" x14ac:dyDescent="0.2"/>
    <row r="325" s="13" customFormat="1" x14ac:dyDescent="0.2"/>
    <row r="326" s="13" customFormat="1" x14ac:dyDescent="0.2"/>
    <row r="327" s="13" customFormat="1" x14ac:dyDescent="0.2"/>
    <row r="328" s="13" customFormat="1" x14ac:dyDescent="0.2"/>
    <row r="329" s="13" customFormat="1" x14ac:dyDescent="0.2"/>
    <row r="330" s="13" customFormat="1" x14ac:dyDescent="0.2"/>
    <row r="331" s="13" customFormat="1" x14ac:dyDescent="0.2"/>
    <row r="332" s="13" customFormat="1" x14ac:dyDescent="0.2"/>
    <row r="333" s="13" customFormat="1" x14ac:dyDescent="0.2"/>
    <row r="334" s="13" customFormat="1" x14ac:dyDescent="0.2"/>
    <row r="335" s="13" customFormat="1" x14ac:dyDescent="0.2"/>
    <row r="336" s="13" customFormat="1" x14ac:dyDescent="0.2"/>
    <row r="337" s="13" customFormat="1" x14ac:dyDescent="0.2"/>
    <row r="338" s="13" customFormat="1" x14ac:dyDescent="0.2"/>
    <row r="339" s="13" customFormat="1" x14ac:dyDescent="0.2"/>
    <row r="340" s="13" customFormat="1" x14ac:dyDescent="0.2"/>
    <row r="341" s="13" customFormat="1" x14ac:dyDescent="0.2"/>
    <row r="342" s="13" customFormat="1" x14ac:dyDescent="0.2"/>
    <row r="343" s="13" customFormat="1" x14ac:dyDescent="0.2"/>
    <row r="344" s="13" customFormat="1" x14ac:dyDescent="0.2"/>
    <row r="345" s="13" customFormat="1" x14ac:dyDescent="0.2"/>
    <row r="346" s="13" customFormat="1" x14ac:dyDescent="0.2"/>
    <row r="347" s="13" customFormat="1" x14ac:dyDescent="0.2"/>
    <row r="348" s="13" customFormat="1" x14ac:dyDescent="0.2"/>
    <row r="349" s="13" customFormat="1" x14ac:dyDescent="0.2"/>
    <row r="350" s="13" customFormat="1" x14ac:dyDescent="0.2"/>
    <row r="351" s="13" customFormat="1" x14ac:dyDescent="0.2"/>
    <row r="352" s="13" customFormat="1" x14ac:dyDescent="0.2"/>
    <row r="353" s="13" customFormat="1" x14ac:dyDescent="0.2"/>
    <row r="354" s="13" customFormat="1" x14ac:dyDescent="0.2"/>
    <row r="355" s="13" customFormat="1" x14ac:dyDescent="0.2"/>
    <row r="356" s="13" customFormat="1" x14ac:dyDescent="0.2"/>
    <row r="357" s="13" customFormat="1" x14ac:dyDescent="0.2"/>
    <row r="358" s="13" customFormat="1" x14ac:dyDescent="0.2"/>
    <row r="359" s="13" customFormat="1" x14ac:dyDescent="0.2"/>
    <row r="360" s="13" customFormat="1" x14ac:dyDescent="0.2"/>
    <row r="361" s="13" customFormat="1" x14ac:dyDescent="0.2"/>
    <row r="362" s="13" customFormat="1" x14ac:dyDescent="0.2"/>
    <row r="363" s="13" customFormat="1" x14ac:dyDescent="0.2"/>
    <row r="364" s="13" customFormat="1" x14ac:dyDescent="0.2"/>
    <row r="365" s="13" customFormat="1" x14ac:dyDescent="0.2"/>
    <row r="366" s="13" customFormat="1" x14ac:dyDescent="0.2"/>
    <row r="367" s="13" customFormat="1" x14ac:dyDescent="0.2"/>
    <row r="368" s="13" customFormat="1" x14ac:dyDescent="0.2"/>
    <row r="369" s="13" customFormat="1" x14ac:dyDescent="0.2"/>
    <row r="370" s="13" customFormat="1" x14ac:dyDescent="0.2"/>
    <row r="371" s="13" customFormat="1" x14ac:dyDescent="0.2"/>
    <row r="372" s="13" customFormat="1" x14ac:dyDescent="0.2"/>
    <row r="373" s="13" customFormat="1" x14ac:dyDescent="0.2"/>
    <row r="374" s="13" customFormat="1" x14ac:dyDescent="0.2"/>
    <row r="375" s="13" customFormat="1" x14ac:dyDescent="0.2"/>
    <row r="376" s="13" customFormat="1" x14ac:dyDescent="0.2"/>
    <row r="377" s="13" customFormat="1" x14ac:dyDescent="0.2"/>
    <row r="378" s="13" customFormat="1" x14ac:dyDescent="0.2"/>
    <row r="379" s="13" customFormat="1" x14ac:dyDescent="0.2"/>
    <row r="380" s="13" customFormat="1" x14ac:dyDescent="0.2"/>
    <row r="381" s="13" customFormat="1" x14ac:dyDescent="0.2"/>
    <row r="382" s="13" customFormat="1" x14ac:dyDescent="0.2"/>
    <row r="383" s="13" customFormat="1" x14ac:dyDescent="0.2"/>
    <row r="384" s="13" customFormat="1" x14ac:dyDescent="0.2"/>
    <row r="385" s="13" customFormat="1" x14ac:dyDescent="0.2"/>
    <row r="386" s="13" customFormat="1" x14ac:dyDescent="0.2"/>
    <row r="387" s="13" customFormat="1" x14ac:dyDescent="0.2"/>
    <row r="388" s="13" customFormat="1" x14ac:dyDescent="0.2"/>
    <row r="389" s="13" customFormat="1" x14ac:dyDescent="0.2"/>
    <row r="390" s="13" customFormat="1" x14ac:dyDescent="0.2"/>
    <row r="391" s="13" customFormat="1" x14ac:dyDescent="0.2"/>
    <row r="392" s="13" customFormat="1" x14ac:dyDescent="0.2"/>
    <row r="393" s="13" customFormat="1" x14ac:dyDescent="0.2"/>
    <row r="394" s="13" customFormat="1" x14ac:dyDescent="0.2"/>
    <row r="395" s="13" customFormat="1" x14ac:dyDescent="0.2"/>
    <row r="396" s="13" customFormat="1" x14ac:dyDescent="0.2"/>
    <row r="397" s="13" customFormat="1" x14ac:dyDescent="0.2"/>
    <row r="398" s="13" customFormat="1" x14ac:dyDescent="0.2"/>
    <row r="399" s="13" customFormat="1" x14ac:dyDescent="0.2"/>
    <row r="400" s="13" customFormat="1" x14ac:dyDescent="0.2"/>
    <row r="401" s="13" customFormat="1" x14ac:dyDescent="0.2"/>
    <row r="402" s="13" customFormat="1" x14ac:dyDescent="0.2"/>
    <row r="403" s="13" customFormat="1" x14ac:dyDescent="0.2"/>
    <row r="404" s="13" customFormat="1" x14ac:dyDescent="0.2"/>
    <row r="405" s="13" customFormat="1" x14ac:dyDescent="0.2"/>
    <row r="406" s="13" customFormat="1" x14ac:dyDescent="0.2"/>
    <row r="407" s="13" customFormat="1" x14ac:dyDescent="0.2"/>
    <row r="408" s="13" customFormat="1" x14ac:dyDescent="0.2"/>
    <row r="409" s="13" customFormat="1" x14ac:dyDescent="0.2"/>
    <row r="410" s="13" customFormat="1" x14ac:dyDescent="0.2"/>
    <row r="411" s="13" customFormat="1" x14ac:dyDescent="0.2"/>
    <row r="412" s="13" customFormat="1" x14ac:dyDescent="0.2"/>
    <row r="413" s="13" customFormat="1" x14ac:dyDescent="0.2"/>
    <row r="414" s="13" customFormat="1" x14ac:dyDescent="0.2"/>
    <row r="415" s="13" customFormat="1" x14ac:dyDescent="0.2"/>
    <row r="416" s="13" customFormat="1" x14ac:dyDescent="0.2"/>
    <row r="417" s="13" customFormat="1" x14ac:dyDescent="0.2"/>
    <row r="418" s="13" customFormat="1" x14ac:dyDescent="0.2"/>
    <row r="419" s="13" customFormat="1" x14ac:dyDescent="0.2"/>
    <row r="420" s="13" customFormat="1" x14ac:dyDescent="0.2"/>
    <row r="421" s="13" customFormat="1" x14ac:dyDescent="0.2"/>
    <row r="422" s="13" customFormat="1" x14ac:dyDescent="0.2"/>
    <row r="423" s="13" customFormat="1" x14ac:dyDescent="0.2"/>
    <row r="424" s="13" customFormat="1" x14ac:dyDescent="0.2"/>
    <row r="425" s="13" customFormat="1" x14ac:dyDescent="0.2"/>
    <row r="426" s="13" customFormat="1" x14ac:dyDescent="0.2"/>
    <row r="427" s="13" customFormat="1" x14ac:dyDescent="0.2"/>
    <row r="428" s="13" customFormat="1" x14ac:dyDescent="0.2"/>
    <row r="429" s="13" customFormat="1" x14ac:dyDescent="0.2"/>
    <row r="430" s="13" customFormat="1" x14ac:dyDescent="0.2"/>
    <row r="431" s="13" customFormat="1" x14ac:dyDescent="0.2"/>
    <row r="432" s="13" customFormat="1" x14ac:dyDescent="0.2"/>
    <row r="433" s="13" customFormat="1" x14ac:dyDescent="0.2"/>
    <row r="434" s="13" customFormat="1" x14ac:dyDescent="0.2"/>
    <row r="435" s="13" customFormat="1" x14ac:dyDescent="0.2"/>
    <row r="436" s="13" customFormat="1" x14ac:dyDescent="0.2"/>
    <row r="437" s="13" customFormat="1" x14ac:dyDescent="0.2"/>
    <row r="438" s="13" customFormat="1" x14ac:dyDescent="0.2"/>
    <row r="439" s="13" customFormat="1" x14ac:dyDescent="0.2"/>
    <row r="440" s="13" customFormat="1" x14ac:dyDescent="0.2"/>
    <row r="441" s="13" customFormat="1" x14ac:dyDescent="0.2"/>
    <row r="442" s="13" customFormat="1" x14ac:dyDescent="0.2"/>
    <row r="443" s="13" customFormat="1" x14ac:dyDescent="0.2"/>
    <row r="444" s="13" customFormat="1" x14ac:dyDescent="0.2"/>
    <row r="445" s="13" customFormat="1" x14ac:dyDescent="0.2"/>
    <row r="446" s="13" customFormat="1" x14ac:dyDescent="0.2"/>
    <row r="447" s="13" customFormat="1" x14ac:dyDescent="0.2"/>
    <row r="448" s="13" customFormat="1" x14ac:dyDescent="0.2"/>
    <row r="449" s="13" customFormat="1" x14ac:dyDescent="0.2"/>
    <row r="450" s="13" customFormat="1" x14ac:dyDescent="0.2"/>
    <row r="451" s="13" customFormat="1" x14ac:dyDescent="0.2"/>
    <row r="452" s="13" customFormat="1" x14ac:dyDescent="0.2"/>
    <row r="453" s="13" customFormat="1" x14ac:dyDescent="0.2"/>
    <row r="454" s="13" customFormat="1" x14ac:dyDescent="0.2"/>
    <row r="455" s="13" customFormat="1" x14ac:dyDescent="0.2"/>
    <row r="456" s="13" customFormat="1" x14ac:dyDescent="0.2"/>
    <row r="457" s="13" customFormat="1" x14ac:dyDescent="0.2"/>
    <row r="458" s="13" customFormat="1" x14ac:dyDescent="0.2"/>
    <row r="459" s="13" customFormat="1" x14ac:dyDescent="0.2"/>
    <row r="460" s="13" customFormat="1" x14ac:dyDescent="0.2"/>
    <row r="461" s="13" customFormat="1" x14ac:dyDescent="0.2"/>
    <row r="462" s="13" customFormat="1" x14ac:dyDescent="0.2"/>
    <row r="463" s="13" customFormat="1" x14ac:dyDescent="0.2"/>
    <row r="464" s="13" customFormat="1" x14ac:dyDescent="0.2"/>
    <row r="465" s="13" customFormat="1" x14ac:dyDescent="0.2"/>
    <row r="466" s="13" customFormat="1" x14ac:dyDescent="0.2"/>
    <row r="467" s="13" customFormat="1" x14ac:dyDescent="0.2"/>
    <row r="468" s="13" customFormat="1" x14ac:dyDescent="0.2"/>
    <row r="469" s="13" customFormat="1" x14ac:dyDescent="0.2"/>
    <row r="470" s="13" customFormat="1" x14ac:dyDescent="0.2"/>
    <row r="471" s="13" customFormat="1" x14ac:dyDescent="0.2"/>
    <row r="472" s="13" customFormat="1" x14ac:dyDescent="0.2"/>
    <row r="473" s="13" customFormat="1" x14ac:dyDescent="0.2"/>
    <row r="474" s="13" customFormat="1" x14ac:dyDescent="0.2"/>
    <row r="475" s="13" customFormat="1" x14ac:dyDescent="0.2"/>
    <row r="476" s="13" customFormat="1" x14ac:dyDescent="0.2"/>
    <row r="477" s="13" customFormat="1" x14ac:dyDescent="0.2"/>
    <row r="478" s="13" customFormat="1" x14ac:dyDescent="0.2"/>
    <row r="479" s="13" customFormat="1" x14ac:dyDescent="0.2"/>
    <row r="480" s="13" customFormat="1" x14ac:dyDescent="0.2"/>
    <row r="481" s="13" customFormat="1" x14ac:dyDescent="0.2"/>
    <row r="482" s="13" customFormat="1" x14ac:dyDescent="0.2"/>
    <row r="483" s="13" customFormat="1" x14ac:dyDescent="0.2"/>
    <row r="484" s="13" customFormat="1" x14ac:dyDescent="0.2"/>
    <row r="485" s="13" customFormat="1" x14ac:dyDescent="0.2"/>
    <row r="486" s="13" customFormat="1" x14ac:dyDescent="0.2"/>
    <row r="487" s="13" customFormat="1" x14ac:dyDescent="0.2"/>
    <row r="488" s="13" customFormat="1" x14ac:dyDescent="0.2"/>
    <row r="489" s="13" customFormat="1" x14ac:dyDescent="0.2"/>
    <row r="490" s="13" customFormat="1" x14ac:dyDescent="0.2"/>
    <row r="491" s="13" customFormat="1" x14ac:dyDescent="0.2"/>
    <row r="492" s="13" customFormat="1" x14ac:dyDescent="0.2"/>
    <row r="493" s="13" customFormat="1" x14ac:dyDescent="0.2"/>
    <row r="494" s="13" customFormat="1" x14ac:dyDescent="0.2"/>
    <row r="495" s="13" customFormat="1" x14ac:dyDescent="0.2"/>
    <row r="496" s="13" customFormat="1" x14ac:dyDescent="0.2"/>
    <row r="497" s="13" customFormat="1" x14ac:dyDescent="0.2"/>
    <row r="498" s="13" customFormat="1" x14ac:dyDescent="0.2"/>
    <row r="499" s="13" customFormat="1" x14ac:dyDescent="0.2"/>
    <row r="500" s="13" customFormat="1" x14ac:dyDescent="0.2"/>
    <row r="501" s="13" customFormat="1" x14ac:dyDescent="0.2"/>
    <row r="502" s="13" customFormat="1" x14ac:dyDescent="0.2"/>
    <row r="503" s="13" customFormat="1" x14ac:dyDescent="0.2"/>
    <row r="504" s="13" customFormat="1" x14ac:dyDescent="0.2"/>
    <row r="505" s="13" customFormat="1" x14ac:dyDescent="0.2"/>
    <row r="506" s="13" customFormat="1" x14ac:dyDescent="0.2"/>
    <row r="507" s="13" customFormat="1" x14ac:dyDescent="0.2"/>
    <row r="508" s="13" customFormat="1" x14ac:dyDescent="0.2"/>
    <row r="509" s="13" customFormat="1" x14ac:dyDescent="0.2"/>
    <row r="510" s="13" customFormat="1" x14ac:dyDescent="0.2"/>
    <row r="511" s="13" customFormat="1" x14ac:dyDescent="0.2"/>
    <row r="512" s="13" customFormat="1" x14ac:dyDescent="0.2"/>
    <row r="513" s="13" customFormat="1" x14ac:dyDescent="0.2"/>
    <row r="514" s="13" customFormat="1" x14ac:dyDescent="0.2"/>
    <row r="515" s="13" customFormat="1" x14ac:dyDescent="0.2"/>
    <row r="516" s="13" customFormat="1" x14ac:dyDescent="0.2"/>
    <row r="517" s="13" customFormat="1" x14ac:dyDescent="0.2"/>
    <row r="518" s="13" customFormat="1" x14ac:dyDescent="0.2"/>
    <row r="519" s="13" customFormat="1" x14ac:dyDescent="0.2"/>
    <row r="520" s="13" customFormat="1" x14ac:dyDescent="0.2"/>
    <row r="521" s="13" customFormat="1" x14ac:dyDescent="0.2"/>
    <row r="522" s="13" customFormat="1" x14ac:dyDescent="0.2"/>
    <row r="523" s="13" customFormat="1" x14ac:dyDescent="0.2"/>
    <row r="524" s="13" customFormat="1" x14ac:dyDescent="0.2"/>
    <row r="525" s="13" customFormat="1" x14ac:dyDescent="0.2"/>
    <row r="526" s="13" customFormat="1" x14ac:dyDescent="0.2"/>
    <row r="527" s="13" customFormat="1" x14ac:dyDescent="0.2"/>
    <row r="528" s="13" customFormat="1" x14ac:dyDescent="0.2"/>
    <row r="529" s="13" customFormat="1" x14ac:dyDescent="0.2"/>
    <row r="530" s="13" customFormat="1" x14ac:dyDescent="0.2"/>
    <row r="531" s="13" customFormat="1" x14ac:dyDescent="0.2"/>
    <row r="532" s="13" customFormat="1" x14ac:dyDescent="0.2"/>
    <row r="533" s="13" customFormat="1" x14ac:dyDescent="0.2"/>
    <row r="534" s="13" customFormat="1" x14ac:dyDescent="0.2"/>
    <row r="535" s="13" customFormat="1" x14ac:dyDescent="0.2"/>
    <row r="536" s="13" customFormat="1" x14ac:dyDescent="0.2"/>
    <row r="537" s="13" customFormat="1" x14ac:dyDescent="0.2"/>
    <row r="538" s="13" customFormat="1" x14ac:dyDescent="0.2"/>
    <row r="539" s="13" customFormat="1" x14ac:dyDescent="0.2"/>
    <row r="540" s="13" customFormat="1" x14ac:dyDescent="0.2"/>
    <row r="541" s="13" customFormat="1" x14ac:dyDescent="0.2"/>
    <row r="542" s="13" customFormat="1" x14ac:dyDescent="0.2"/>
    <row r="543" s="13" customFormat="1" x14ac:dyDescent="0.2"/>
    <row r="544" s="13" customFormat="1" x14ac:dyDescent="0.2"/>
    <row r="545" s="13" customFormat="1" x14ac:dyDescent="0.2"/>
    <row r="546" s="13" customFormat="1" x14ac:dyDescent="0.2"/>
    <row r="547" s="13" customFormat="1" x14ac:dyDescent="0.2"/>
    <row r="548" s="13" customFormat="1" x14ac:dyDescent="0.2"/>
    <row r="549" s="13" customFormat="1" x14ac:dyDescent="0.2"/>
    <row r="550" s="13" customFormat="1" x14ac:dyDescent="0.2"/>
    <row r="551" s="13" customFormat="1" x14ac:dyDescent="0.2"/>
    <row r="552" s="13" customFormat="1" x14ac:dyDescent="0.2"/>
    <row r="553" s="13" customFormat="1" x14ac:dyDescent="0.2"/>
    <row r="554" s="13" customFormat="1" x14ac:dyDescent="0.2"/>
    <row r="555" s="13" customFormat="1" x14ac:dyDescent="0.2"/>
    <row r="556" s="13" customFormat="1" x14ac:dyDescent="0.2"/>
    <row r="557" s="13" customFormat="1" x14ac:dyDescent="0.2"/>
    <row r="558" s="13" customFormat="1" x14ac:dyDescent="0.2"/>
    <row r="559" s="13" customFormat="1" x14ac:dyDescent="0.2"/>
    <row r="560" s="13" customFormat="1" x14ac:dyDescent="0.2"/>
    <row r="561" s="13" customFormat="1" x14ac:dyDescent="0.2"/>
    <row r="562" s="13" customFormat="1" x14ac:dyDescent="0.2"/>
    <row r="563" s="13" customFormat="1" x14ac:dyDescent="0.2"/>
    <row r="564" s="13" customFormat="1" x14ac:dyDescent="0.2"/>
    <row r="565" s="13" customFormat="1" x14ac:dyDescent="0.2"/>
    <row r="566" s="13" customFormat="1" x14ac:dyDescent="0.2"/>
    <row r="567" s="13" customFormat="1" x14ac:dyDescent="0.2"/>
    <row r="568" s="13" customFormat="1" x14ac:dyDescent="0.2"/>
    <row r="569" s="13" customFormat="1" x14ac:dyDescent="0.2"/>
    <row r="570" s="13" customFormat="1" x14ac:dyDescent="0.2"/>
    <row r="571" s="13" customFormat="1" x14ac:dyDescent="0.2"/>
    <row r="572" s="13" customFormat="1" x14ac:dyDescent="0.2"/>
    <row r="573" s="13" customFormat="1" x14ac:dyDescent="0.2"/>
    <row r="574" s="13" customFormat="1" x14ac:dyDescent="0.2"/>
    <row r="575" s="13" customFormat="1" x14ac:dyDescent="0.2"/>
    <row r="576" s="13" customFormat="1" x14ac:dyDescent="0.2"/>
    <row r="577" s="13" customFormat="1" x14ac:dyDescent="0.2"/>
    <row r="578" s="13" customFormat="1" x14ac:dyDescent="0.2"/>
    <row r="579" s="13" customFormat="1" x14ac:dyDescent="0.2"/>
    <row r="580" s="13" customFormat="1" x14ac:dyDescent="0.2"/>
    <row r="581" s="13" customFormat="1" x14ac:dyDescent="0.2"/>
    <row r="582" s="13" customFormat="1" x14ac:dyDescent="0.2"/>
    <row r="583" s="13" customFormat="1" x14ac:dyDescent="0.2"/>
    <row r="584" s="13" customFormat="1" x14ac:dyDescent="0.2"/>
    <row r="585" s="13" customFormat="1" x14ac:dyDescent="0.2"/>
    <row r="586" s="13" customFormat="1" x14ac:dyDescent="0.2"/>
    <row r="587" s="13" customFormat="1" x14ac:dyDescent="0.2"/>
    <row r="588" s="13" customFormat="1" x14ac:dyDescent="0.2"/>
    <row r="589" s="13" customFormat="1" x14ac:dyDescent="0.2"/>
    <row r="590" s="13" customFormat="1" x14ac:dyDescent="0.2"/>
    <row r="591" s="13" customFormat="1" x14ac:dyDescent="0.2"/>
    <row r="592" s="13" customFormat="1" x14ac:dyDescent="0.2"/>
    <row r="593" s="13" customFormat="1" x14ac:dyDescent="0.2"/>
    <row r="594" s="13" customFormat="1" x14ac:dyDescent="0.2"/>
    <row r="595" s="13" customFormat="1" x14ac:dyDescent="0.2"/>
    <row r="596" s="13" customFormat="1" x14ac:dyDescent="0.2"/>
    <row r="597" s="13" customFormat="1" x14ac:dyDescent="0.2"/>
    <row r="598" s="13" customFormat="1" x14ac:dyDescent="0.2"/>
    <row r="599" s="13" customFormat="1" x14ac:dyDescent="0.2"/>
    <row r="600" s="13" customFormat="1" x14ac:dyDescent="0.2"/>
    <row r="601" s="13" customFormat="1" x14ac:dyDescent="0.2"/>
    <row r="602" s="13" customFormat="1" x14ac:dyDescent="0.2"/>
    <row r="603" s="13" customFormat="1" x14ac:dyDescent="0.2"/>
    <row r="604" s="13" customFormat="1" x14ac:dyDescent="0.2"/>
    <row r="605" s="13" customFormat="1" x14ac:dyDescent="0.2"/>
    <row r="606" s="13" customFormat="1" x14ac:dyDescent="0.2"/>
    <row r="607" s="13" customFormat="1" x14ac:dyDescent="0.2"/>
    <row r="608" s="13" customFormat="1" x14ac:dyDescent="0.2"/>
    <row r="609" s="13" customFormat="1" x14ac:dyDescent="0.2"/>
    <row r="610" s="13" customFormat="1" x14ac:dyDescent="0.2"/>
    <row r="611" s="13" customFormat="1" x14ac:dyDescent="0.2"/>
    <row r="612" s="13" customFormat="1" x14ac:dyDescent="0.2"/>
    <row r="613" s="13" customFormat="1" x14ac:dyDescent="0.2"/>
    <row r="614" s="13" customFormat="1" x14ac:dyDescent="0.2"/>
    <row r="615" s="13" customFormat="1" x14ac:dyDescent="0.2"/>
    <row r="616" s="13" customFormat="1" x14ac:dyDescent="0.2"/>
    <row r="617" s="13" customFormat="1" x14ac:dyDescent="0.2"/>
    <row r="618" s="13" customFormat="1" x14ac:dyDescent="0.2"/>
    <row r="619" s="13" customFormat="1" x14ac:dyDescent="0.2"/>
    <row r="620" s="13" customFormat="1" x14ac:dyDescent="0.2"/>
    <row r="621" s="13" customFormat="1" x14ac:dyDescent="0.2"/>
    <row r="622" s="13" customFormat="1" x14ac:dyDescent="0.2"/>
    <row r="623" s="13" customFormat="1" x14ac:dyDescent="0.2"/>
    <row r="624" s="13" customFormat="1" x14ac:dyDescent="0.2"/>
    <row r="625" s="13" customFormat="1" x14ac:dyDescent="0.2"/>
    <row r="626" s="13" customFormat="1" x14ac:dyDescent="0.2"/>
    <row r="627" s="13" customFormat="1" x14ac:dyDescent="0.2"/>
    <row r="628" s="13" customFormat="1" x14ac:dyDescent="0.2"/>
    <row r="629" s="13" customFormat="1" x14ac:dyDescent="0.2"/>
    <row r="630" s="13" customFormat="1" x14ac:dyDescent="0.2"/>
    <row r="631" s="13" customFormat="1" x14ac:dyDescent="0.2"/>
    <row r="632" s="13" customFormat="1" x14ac:dyDescent="0.2"/>
    <row r="633" s="13" customFormat="1" x14ac:dyDescent="0.2"/>
    <row r="634" s="13" customFormat="1" x14ac:dyDescent="0.2"/>
    <row r="635" s="13" customFormat="1" x14ac:dyDescent="0.2"/>
    <row r="636" s="13" customFormat="1" x14ac:dyDescent="0.2"/>
    <row r="637" s="13" customFormat="1" x14ac:dyDescent="0.2"/>
    <row r="638" s="13" customFormat="1" x14ac:dyDescent="0.2"/>
    <row r="639" s="13" customFormat="1" x14ac:dyDescent="0.2"/>
    <row r="640" s="13" customFormat="1" x14ac:dyDescent="0.2"/>
    <row r="641" s="13" customFormat="1" x14ac:dyDescent="0.2"/>
    <row r="642" s="13" customFormat="1" x14ac:dyDescent="0.2"/>
    <row r="643" s="13" customFormat="1" x14ac:dyDescent="0.2"/>
    <row r="644" s="13" customFormat="1" x14ac:dyDescent="0.2"/>
    <row r="645" s="13" customFormat="1" x14ac:dyDescent="0.2"/>
    <row r="646" s="13" customFormat="1" x14ac:dyDescent="0.2"/>
    <row r="647" s="13" customFormat="1" x14ac:dyDescent="0.2"/>
    <row r="648" s="13" customFormat="1" x14ac:dyDescent="0.2"/>
    <row r="649" s="13" customFormat="1" x14ac:dyDescent="0.2"/>
    <row r="650" s="13" customFormat="1" x14ac:dyDescent="0.2"/>
    <row r="651" s="13" customFormat="1" x14ac:dyDescent="0.2"/>
    <row r="652" s="13" customFormat="1" x14ac:dyDescent="0.2"/>
    <row r="653" s="13" customFormat="1" x14ac:dyDescent="0.2"/>
    <row r="654" s="13" customFormat="1" x14ac:dyDescent="0.2"/>
    <row r="655" s="13" customFormat="1" x14ac:dyDescent="0.2"/>
    <row r="656" s="13" customFormat="1" x14ac:dyDescent="0.2"/>
    <row r="657" s="13" customFormat="1" x14ac:dyDescent="0.2"/>
    <row r="658" s="13" customFormat="1" x14ac:dyDescent="0.2"/>
    <row r="659" s="13" customFormat="1" x14ac:dyDescent="0.2"/>
    <row r="660" s="13" customFormat="1" x14ac:dyDescent="0.2"/>
    <row r="661" s="13" customFormat="1" x14ac:dyDescent="0.2"/>
    <row r="662" s="13" customFormat="1" x14ac:dyDescent="0.2"/>
    <row r="663" s="13" customFormat="1" x14ac:dyDescent="0.2"/>
    <row r="664" s="13" customFormat="1" x14ac:dyDescent="0.2"/>
    <row r="665" s="13" customFormat="1" x14ac:dyDescent="0.2"/>
    <row r="666" s="13" customFormat="1" x14ac:dyDescent="0.2"/>
    <row r="667" s="13" customFormat="1" x14ac:dyDescent="0.2"/>
    <row r="668" s="13" customFormat="1" x14ac:dyDescent="0.2"/>
    <row r="669" s="13" customFormat="1" x14ac:dyDescent="0.2"/>
    <row r="670" s="13" customFormat="1" x14ac:dyDescent="0.2"/>
    <row r="671" s="13" customFormat="1" x14ac:dyDescent="0.2"/>
    <row r="672" s="13" customFormat="1" x14ac:dyDescent="0.2"/>
    <row r="673" s="13" customFormat="1" x14ac:dyDescent="0.2"/>
    <row r="674" s="13" customFormat="1" x14ac:dyDescent="0.2"/>
    <row r="675" s="13" customFormat="1" x14ac:dyDescent="0.2"/>
    <row r="676" s="13" customFormat="1" x14ac:dyDescent="0.2"/>
    <row r="677" s="13" customFormat="1" x14ac:dyDescent="0.2"/>
    <row r="678" s="13" customFormat="1" x14ac:dyDescent="0.2"/>
    <row r="679" s="13" customFormat="1" x14ac:dyDescent="0.2"/>
    <row r="680" s="13" customFormat="1" x14ac:dyDescent="0.2"/>
    <row r="681" s="13" customFormat="1" x14ac:dyDescent="0.2"/>
    <row r="682" s="13" customFormat="1" x14ac:dyDescent="0.2"/>
    <row r="683" s="13" customFormat="1" x14ac:dyDescent="0.2"/>
    <row r="684" s="13" customFormat="1" x14ac:dyDescent="0.2"/>
    <row r="685" s="13" customFormat="1" x14ac:dyDescent="0.2"/>
    <row r="686" s="13" customFormat="1" x14ac:dyDescent="0.2"/>
    <row r="687" s="13" customFormat="1" x14ac:dyDescent="0.2"/>
    <row r="688" s="13" customFormat="1" x14ac:dyDescent="0.2"/>
    <row r="689" s="13" customFormat="1" x14ac:dyDescent="0.2"/>
    <row r="690" s="13" customFormat="1" x14ac:dyDescent="0.2"/>
    <row r="691" s="13" customFormat="1" x14ac:dyDescent="0.2"/>
    <row r="692" s="13" customFormat="1" x14ac:dyDescent="0.2"/>
    <row r="693" s="13" customFormat="1" x14ac:dyDescent="0.2"/>
    <row r="694" s="13" customFormat="1" x14ac:dyDescent="0.2"/>
    <row r="695" s="13" customFormat="1" x14ac:dyDescent="0.2"/>
    <row r="696" s="13" customFormat="1" x14ac:dyDescent="0.2"/>
    <row r="697" s="13" customFormat="1" x14ac:dyDescent="0.2"/>
    <row r="698" s="13" customFormat="1" x14ac:dyDescent="0.2"/>
    <row r="699" s="13" customFormat="1" x14ac:dyDescent="0.2"/>
    <row r="700" s="13" customFormat="1" x14ac:dyDescent="0.2"/>
    <row r="701" s="13" customFormat="1" x14ac:dyDescent="0.2"/>
    <row r="702" s="13" customFormat="1" x14ac:dyDescent="0.2"/>
    <row r="703" s="13" customFormat="1" x14ac:dyDescent="0.2"/>
    <row r="704" s="13" customFormat="1" x14ac:dyDescent="0.2"/>
    <row r="705" s="13" customFormat="1" x14ac:dyDescent="0.2"/>
    <row r="706" s="13" customFormat="1" x14ac:dyDescent="0.2"/>
    <row r="707" s="13" customFormat="1" x14ac:dyDescent="0.2"/>
    <row r="708" s="13" customFormat="1" x14ac:dyDescent="0.2"/>
    <row r="709" s="13" customFormat="1" x14ac:dyDescent="0.2"/>
    <row r="710" s="13" customFormat="1" x14ac:dyDescent="0.2"/>
    <row r="711" s="13" customFormat="1" x14ac:dyDescent="0.2"/>
    <row r="712" s="13" customFormat="1" x14ac:dyDescent="0.2"/>
    <row r="713" s="13" customFormat="1" x14ac:dyDescent="0.2"/>
    <row r="714" s="13" customFormat="1" x14ac:dyDescent="0.2"/>
    <row r="715" s="13" customFormat="1" x14ac:dyDescent="0.2"/>
    <row r="716" s="13" customFormat="1" x14ac:dyDescent="0.2"/>
    <row r="717" s="13" customFormat="1" x14ac:dyDescent="0.2"/>
    <row r="718" s="13" customFormat="1" x14ac:dyDescent="0.2"/>
    <row r="719" s="13" customFormat="1" x14ac:dyDescent="0.2"/>
    <row r="720" s="13" customFormat="1" x14ac:dyDescent="0.2"/>
    <row r="721" s="13" customFormat="1" x14ac:dyDescent="0.2"/>
    <row r="722" s="13" customFormat="1" x14ac:dyDescent="0.2"/>
    <row r="723" s="13" customFormat="1" x14ac:dyDescent="0.2"/>
    <row r="724" s="13" customFormat="1" x14ac:dyDescent="0.2"/>
    <row r="725" s="13" customFormat="1" x14ac:dyDescent="0.2"/>
    <row r="726" s="13" customFormat="1" x14ac:dyDescent="0.2"/>
    <row r="727" s="13" customFormat="1" x14ac:dyDescent="0.2"/>
    <row r="728" s="13" customFormat="1" x14ac:dyDescent="0.2"/>
    <row r="729" s="13" customFormat="1" x14ac:dyDescent="0.2"/>
    <row r="730" s="13" customFormat="1" x14ac:dyDescent="0.2"/>
    <row r="731" s="13" customFormat="1" x14ac:dyDescent="0.2"/>
    <row r="732" s="13" customFormat="1" x14ac:dyDescent="0.2"/>
    <row r="733" s="13" customFormat="1" x14ac:dyDescent="0.2"/>
    <row r="734" s="13" customFormat="1" x14ac:dyDescent="0.2"/>
    <row r="735" s="13" customFormat="1" x14ac:dyDescent="0.2"/>
    <row r="736" s="13" customFormat="1" x14ac:dyDescent="0.2"/>
    <row r="737" s="13" customFormat="1" x14ac:dyDescent="0.2"/>
    <row r="738" s="13" customFormat="1" x14ac:dyDescent="0.2"/>
    <row r="739" s="13" customFormat="1" x14ac:dyDescent="0.2"/>
    <row r="740" s="13" customFormat="1" x14ac:dyDescent="0.2"/>
    <row r="741" s="13" customFormat="1" x14ac:dyDescent="0.2"/>
    <row r="742" s="13" customFormat="1" x14ac:dyDescent="0.2"/>
    <row r="743" s="13" customFormat="1" x14ac:dyDescent="0.2"/>
    <row r="744" s="13" customFormat="1" x14ac:dyDescent="0.2"/>
    <row r="745" s="13" customFormat="1" x14ac:dyDescent="0.2"/>
    <row r="746" s="13" customFormat="1" x14ac:dyDescent="0.2"/>
    <row r="747" s="13" customFormat="1" x14ac:dyDescent="0.2"/>
    <row r="748" s="13" customFormat="1" x14ac:dyDescent="0.2"/>
    <row r="749" s="13" customFormat="1" x14ac:dyDescent="0.2"/>
    <row r="750" s="13" customFormat="1" x14ac:dyDescent="0.2"/>
    <row r="751" s="13" customFormat="1" x14ac:dyDescent="0.2"/>
    <row r="752" s="13" customFormat="1" x14ac:dyDescent="0.2"/>
    <row r="753" s="13" customFormat="1" x14ac:dyDescent="0.2"/>
    <row r="754" s="13" customFormat="1" x14ac:dyDescent="0.2"/>
    <row r="755" s="13" customFormat="1" x14ac:dyDescent="0.2"/>
    <row r="756" s="13" customFormat="1" x14ac:dyDescent="0.2"/>
    <row r="757" s="13" customFormat="1" x14ac:dyDescent="0.2"/>
    <row r="758" s="13" customFormat="1" x14ac:dyDescent="0.2"/>
    <row r="759" s="13" customFormat="1" x14ac:dyDescent="0.2"/>
    <row r="760" s="13" customFormat="1" x14ac:dyDescent="0.2"/>
    <row r="761" s="13" customFormat="1" x14ac:dyDescent="0.2"/>
    <row r="762" s="13" customFormat="1" x14ac:dyDescent="0.2"/>
    <row r="763" s="13" customFormat="1" x14ac:dyDescent="0.2"/>
    <row r="764" s="13" customFormat="1" x14ac:dyDescent="0.2"/>
    <row r="765" s="13" customFormat="1" x14ac:dyDescent="0.2"/>
    <row r="766" s="13" customFormat="1" x14ac:dyDescent="0.2"/>
    <row r="767" s="13" customFormat="1" x14ac:dyDescent="0.2"/>
    <row r="768" s="13" customFormat="1" x14ac:dyDescent="0.2"/>
    <row r="769" s="13" customFormat="1" x14ac:dyDescent="0.2"/>
    <row r="770" s="13" customFormat="1" x14ac:dyDescent="0.2"/>
    <row r="771" s="13" customFormat="1" x14ac:dyDescent="0.2"/>
    <row r="772" s="13" customFormat="1" x14ac:dyDescent="0.2"/>
    <row r="773" s="13" customFormat="1" x14ac:dyDescent="0.2"/>
    <row r="774" s="13" customFormat="1" x14ac:dyDescent="0.2"/>
    <row r="775" s="13" customFormat="1" x14ac:dyDescent="0.2"/>
    <row r="776" s="13" customFormat="1" x14ac:dyDescent="0.2"/>
    <row r="777" s="13" customFormat="1" x14ac:dyDescent="0.2"/>
    <row r="778" s="13" customFormat="1" x14ac:dyDescent="0.2"/>
    <row r="779" s="13" customFormat="1" x14ac:dyDescent="0.2"/>
    <row r="780" s="13" customFormat="1" x14ac:dyDescent="0.2"/>
    <row r="781" s="13" customFormat="1" x14ac:dyDescent="0.2"/>
    <row r="782" s="13" customFormat="1" x14ac:dyDescent="0.2"/>
    <row r="783" s="13" customFormat="1" x14ac:dyDescent="0.2"/>
    <row r="784" s="13" customFormat="1" x14ac:dyDescent="0.2"/>
    <row r="785" s="13" customFormat="1" x14ac:dyDescent="0.2"/>
    <row r="786" s="13" customFormat="1" x14ac:dyDescent="0.2"/>
    <row r="787" s="13" customFormat="1" x14ac:dyDescent="0.2"/>
    <row r="788" s="13" customFormat="1" x14ac:dyDescent="0.2"/>
    <row r="789" s="13" customFormat="1" x14ac:dyDescent="0.2"/>
    <row r="790" s="13" customFormat="1" x14ac:dyDescent="0.2"/>
    <row r="791" s="13" customFormat="1" x14ac:dyDescent="0.2"/>
    <row r="792" s="13" customFormat="1" x14ac:dyDescent="0.2"/>
    <row r="793" s="13" customFormat="1" x14ac:dyDescent="0.2"/>
    <row r="794" s="13" customFormat="1" x14ac:dyDescent="0.2"/>
    <row r="795" s="13" customFormat="1" x14ac:dyDescent="0.2"/>
    <row r="796" s="13" customFormat="1" x14ac:dyDescent="0.2"/>
    <row r="797" s="13" customFormat="1" x14ac:dyDescent="0.2"/>
    <row r="798" s="13" customFormat="1" x14ac:dyDescent="0.2"/>
    <row r="799" s="13" customFormat="1" x14ac:dyDescent="0.2"/>
    <row r="800" s="13" customFormat="1" x14ac:dyDescent="0.2"/>
    <row r="801" s="13" customFormat="1" x14ac:dyDescent="0.2"/>
    <row r="802" s="13" customFormat="1" x14ac:dyDescent="0.2"/>
    <row r="803" s="13" customFormat="1" x14ac:dyDescent="0.2"/>
    <row r="804" s="13" customFormat="1" x14ac:dyDescent="0.2"/>
    <row r="805" s="13" customFormat="1" x14ac:dyDescent="0.2"/>
    <row r="806" s="13" customFormat="1" x14ac:dyDescent="0.2"/>
    <row r="807" s="13" customFormat="1" x14ac:dyDescent="0.2"/>
    <row r="808" s="13" customFormat="1" x14ac:dyDescent="0.2"/>
    <row r="809" s="13" customFormat="1" x14ac:dyDescent="0.2"/>
    <row r="810" s="13" customFormat="1" x14ac:dyDescent="0.2"/>
    <row r="811" s="13" customFormat="1" x14ac:dyDescent="0.2"/>
    <row r="812" s="13" customFormat="1" x14ac:dyDescent="0.2"/>
    <row r="813" s="13" customFormat="1" x14ac:dyDescent="0.2"/>
    <row r="814" s="13" customFormat="1" x14ac:dyDescent="0.2"/>
    <row r="815" s="13" customFormat="1" x14ac:dyDescent="0.2"/>
    <row r="816" s="13" customFormat="1" x14ac:dyDescent="0.2"/>
    <row r="817" s="13" customFormat="1" x14ac:dyDescent="0.2"/>
    <row r="818" s="13" customFormat="1" x14ac:dyDescent="0.2"/>
    <row r="819" s="13" customFormat="1" x14ac:dyDescent="0.2"/>
    <row r="820" s="13" customFormat="1" x14ac:dyDescent="0.2"/>
    <row r="821" s="13" customFormat="1" x14ac:dyDescent="0.2"/>
    <row r="822" s="13" customFormat="1" x14ac:dyDescent="0.2"/>
    <row r="823" s="13" customFormat="1" x14ac:dyDescent="0.2"/>
    <row r="824" s="13" customFormat="1" x14ac:dyDescent="0.2"/>
    <row r="825" s="13" customFormat="1" x14ac:dyDescent="0.2"/>
    <row r="826" s="13" customFormat="1" x14ac:dyDescent="0.2"/>
    <row r="827" s="13" customFormat="1" x14ac:dyDescent="0.2"/>
    <row r="828" s="13" customFormat="1" x14ac:dyDescent="0.2"/>
    <row r="829" s="13" customFormat="1" x14ac:dyDescent="0.2"/>
    <row r="830" s="13" customFormat="1" x14ac:dyDescent="0.2"/>
    <row r="831" s="13" customFormat="1" x14ac:dyDescent="0.2"/>
    <row r="832" s="13" customFormat="1" x14ac:dyDescent="0.2"/>
    <row r="833" s="13" customFormat="1" x14ac:dyDescent="0.2"/>
    <row r="834" s="13" customFormat="1" x14ac:dyDescent="0.2"/>
    <row r="835" s="13" customFormat="1" x14ac:dyDescent="0.2"/>
    <row r="836" s="13" customFormat="1" x14ac:dyDescent="0.2"/>
    <row r="837" s="13" customFormat="1" x14ac:dyDescent="0.2"/>
    <row r="838" s="13" customFormat="1" x14ac:dyDescent="0.2"/>
    <row r="839" s="13" customFormat="1" x14ac:dyDescent="0.2"/>
    <row r="840" s="13" customFormat="1" x14ac:dyDescent="0.2"/>
    <row r="841" s="13" customFormat="1" x14ac:dyDescent="0.2"/>
    <row r="842" s="13" customFormat="1" x14ac:dyDescent="0.2"/>
    <row r="843" s="13" customFormat="1" x14ac:dyDescent="0.2"/>
    <row r="844" s="13" customFormat="1" x14ac:dyDescent="0.2"/>
    <row r="845" s="13" customFormat="1" x14ac:dyDescent="0.2"/>
    <row r="846" s="13" customFormat="1" x14ac:dyDescent="0.2"/>
    <row r="847" s="13" customFormat="1" x14ac:dyDescent="0.2"/>
    <row r="848" s="13" customFormat="1" x14ac:dyDescent="0.2"/>
    <row r="849" s="13" customFormat="1" x14ac:dyDescent="0.2"/>
    <row r="850" s="13" customFormat="1" x14ac:dyDescent="0.2"/>
    <row r="851" s="13" customFormat="1" x14ac:dyDescent="0.2"/>
    <row r="852" s="13" customFormat="1" x14ac:dyDescent="0.2"/>
    <row r="853" s="13" customFormat="1" x14ac:dyDescent="0.2"/>
    <row r="854" s="13" customFormat="1" x14ac:dyDescent="0.2"/>
    <row r="855" s="13" customFormat="1" x14ac:dyDescent="0.2"/>
    <row r="856" s="13" customFormat="1" x14ac:dyDescent="0.2"/>
    <row r="857" s="13" customFormat="1" x14ac:dyDescent="0.2"/>
    <row r="858" s="13" customFormat="1" x14ac:dyDescent="0.2"/>
    <row r="859" s="13" customFormat="1" x14ac:dyDescent="0.2"/>
    <row r="860" s="13" customFormat="1" x14ac:dyDescent="0.2"/>
    <row r="861" s="13" customFormat="1" x14ac:dyDescent="0.2"/>
    <row r="862" s="13" customFormat="1" x14ac:dyDescent="0.2"/>
    <row r="863" s="13" customFormat="1" x14ac:dyDescent="0.2"/>
    <row r="864" s="13" customFormat="1" x14ac:dyDescent="0.2"/>
    <row r="865" s="13" customFormat="1" x14ac:dyDescent="0.2"/>
    <row r="866" s="13" customFormat="1" x14ac:dyDescent="0.2"/>
    <row r="867" s="13" customFormat="1" x14ac:dyDescent="0.2"/>
    <row r="868" s="13" customFormat="1" x14ac:dyDescent="0.2"/>
    <row r="869" s="13" customFormat="1" x14ac:dyDescent="0.2"/>
    <row r="870" s="13" customFormat="1" x14ac:dyDescent="0.2"/>
    <row r="871" s="13" customFormat="1" x14ac:dyDescent="0.2"/>
    <row r="872" s="13" customFormat="1" x14ac:dyDescent="0.2"/>
    <row r="873" s="13" customFormat="1" x14ac:dyDescent="0.2"/>
    <row r="874" s="13" customFormat="1" x14ac:dyDescent="0.2"/>
    <row r="875" s="13" customFormat="1" x14ac:dyDescent="0.2"/>
    <row r="876" s="13" customFormat="1" x14ac:dyDescent="0.2"/>
    <row r="877" s="13" customFormat="1" x14ac:dyDescent="0.2"/>
    <row r="878" s="13" customFormat="1" x14ac:dyDescent="0.2"/>
    <row r="879" s="13" customFormat="1" x14ac:dyDescent="0.2"/>
    <row r="880" s="13" customFormat="1" x14ac:dyDescent="0.2"/>
    <row r="881" s="13" customFormat="1" x14ac:dyDescent="0.2"/>
    <row r="882" s="13" customFormat="1" x14ac:dyDescent="0.2"/>
    <row r="883" s="13" customFormat="1" x14ac:dyDescent="0.2"/>
    <row r="884" s="13" customFormat="1" x14ac:dyDescent="0.2"/>
    <row r="885" s="13" customFormat="1" x14ac:dyDescent="0.2"/>
    <row r="886" s="13" customFormat="1" x14ac:dyDescent="0.2"/>
    <row r="887" s="13" customFormat="1" x14ac:dyDescent="0.2"/>
    <row r="888" s="13" customFormat="1" x14ac:dyDescent="0.2"/>
    <row r="889" s="13" customFormat="1" x14ac:dyDescent="0.2"/>
    <row r="890" s="13" customFormat="1" x14ac:dyDescent="0.2"/>
    <row r="891" s="13" customFormat="1" x14ac:dyDescent="0.2"/>
    <row r="892" s="13" customFormat="1" x14ac:dyDescent="0.2"/>
    <row r="893" s="13" customFormat="1" x14ac:dyDescent="0.2"/>
    <row r="894" s="13" customFormat="1" x14ac:dyDescent="0.2"/>
    <row r="895" s="13" customFormat="1" x14ac:dyDescent="0.2"/>
    <row r="896" s="13" customFormat="1" x14ac:dyDescent="0.2"/>
    <row r="897" s="13" customFormat="1" x14ac:dyDescent="0.2"/>
    <row r="898" s="13" customFormat="1" x14ac:dyDescent="0.2"/>
    <row r="899" s="13" customFormat="1" x14ac:dyDescent="0.2"/>
    <row r="900" s="13" customFormat="1" x14ac:dyDescent="0.2"/>
    <row r="901" s="13" customFormat="1" x14ac:dyDescent="0.2"/>
    <row r="902" s="13" customFormat="1" x14ac:dyDescent="0.2"/>
    <row r="903" s="13" customFormat="1" x14ac:dyDescent="0.2"/>
    <row r="904" s="13" customFormat="1" x14ac:dyDescent="0.2"/>
    <row r="905" s="13" customFormat="1" x14ac:dyDescent="0.2"/>
    <row r="906" s="13" customFormat="1" x14ac:dyDescent="0.2"/>
    <row r="907" s="13" customFormat="1" x14ac:dyDescent="0.2"/>
    <row r="908" s="13" customFormat="1" x14ac:dyDescent="0.2"/>
    <row r="909" s="13" customFormat="1" x14ac:dyDescent="0.2"/>
    <row r="910" s="13" customFormat="1" x14ac:dyDescent="0.2"/>
    <row r="911" s="13" customFormat="1" x14ac:dyDescent="0.2"/>
    <row r="912" s="13" customFormat="1" x14ac:dyDescent="0.2"/>
    <row r="913" s="13" customFormat="1" x14ac:dyDescent="0.2"/>
    <row r="914" s="13" customFormat="1" x14ac:dyDescent="0.2"/>
    <row r="915" s="13" customFormat="1" x14ac:dyDescent="0.2"/>
    <row r="916" s="13" customFormat="1" x14ac:dyDescent="0.2"/>
    <row r="917" s="13" customFormat="1" x14ac:dyDescent="0.2"/>
    <row r="918" s="13" customFormat="1" x14ac:dyDescent="0.2"/>
    <row r="919" s="13" customFormat="1" x14ac:dyDescent="0.2"/>
    <row r="920" s="13" customFormat="1" x14ac:dyDescent="0.2"/>
    <row r="921" s="13" customFormat="1" x14ac:dyDescent="0.2"/>
    <row r="922" s="13" customFormat="1" x14ac:dyDescent="0.2"/>
    <row r="923" s="13" customFormat="1" x14ac:dyDescent="0.2"/>
    <row r="924" s="13" customFormat="1" x14ac:dyDescent="0.2"/>
    <row r="925" s="13" customFormat="1" x14ac:dyDescent="0.2"/>
    <row r="926" s="13" customFormat="1" x14ac:dyDescent="0.2"/>
    <row r="927" s="13" customFormat="1" x14ac:dyDescent="0.2"/>
    <row r="928" s="13" customFormat="1" x14ac:dyDescent="0.2"/>
    <row r="929" s="13" customFormat="1" x14ac:dyDescent="0.2"/>
    <row r="930" s="13" customFormat="1" x14ac:dyDescent="0.2"/>
    <row r="931" s="13" customFormat="1" x14ac:dyDescent="0.2"/>
    <row r="932" s="13" customFormat="1" x14ac:dyDescent="0.2"/>
    <row r="933" s="13" customFormat="1" x14ac:dyDescent="0.2"/>
    <row r="934" s="13" customFormat="1" x14ac:dyDescent="0.2"/>
    <row r="935" s="13" customFormat="1" x14ac:dyDescent="0.2"/>
    <row r="936" s="13" customFormat="1" x14ac:dyDescent="0.2"/>
    <row r="937" s="13" customFormat="1" x14ac:dyDescent="0.2"/>
    <row r="938" s="13" customFormat="1" x14ac:dyDescent="0.2"/>
    <row r="939" s="13" customFormat="1" x14ac:dyDescent="0.2"/>
    <row r="940" s="13" customFormat="1" x14ac:dyDescent="0.2"/>
    <row r="941" s="13" customFormat="1" x14ac:dyDescent="0.2"/>
    <row r="942" s="13" customFormat="1" x14ac:dyDescent="0.2"/>
    <row r="943" s="13" customFormat="1" x14ac:dyDescent="0.2"/>
    <row r="944" s="13" customFormat="1" x14ac:dyDescent="0.2"/>
    <row r="945" s="13" customFormat="1" x14ac:dyDescent="0.2"/>
    <row r="946" s="13" customFormat="1" x14ac:dyDescent="0.2"/>
    <row r="947" s="13" customFormat="1" x14ac:dyDescent="0.2"/>
    <row r="948" s="13" customFormat="1" x14ac:dyDescent="0.2"/>
    <row r="949" s="13" customFormat="1" x14ac:dyDescent="0.2"/>
    <row r="950" s="13" customFormat="1" x14ac:dyDescent="0.2"/>
    <row r="951" s="13" customFormat="1" x14ac:dyDescent="0.2"/>
    <row r="952" s="13" customFormat="1" x14ac:dyDescent="0.2"/>
    <row r="953" s="13" customFormat="1" x14ac:dyDescent="0.2"/>
    <row r="954" s="13" customFormat="1" x14ac:dyDescent="0.2"/>
    <row r="955" s="13" customFormat="1" x14ac:dyDescent="0.2"/>
    <row r="956" s="13" customFormat="1" x14ac:dyDescent="0.2"/>
    <row r="957" s="13" customFormat="1" x14ac:dyDescent="0.2"/>
    <row r="958" s="13" customFormat="1" x14ac:dyDescent="0.2"/>
    <row r="959" s="13" customFormat="1" x14ac:dyDescent="0.2"/>
    <row r="960" s="13" customFormat="1" x14ac:dyDescent="0.2"/>
    <row r="961" s="13" customFormat="1" x14ac:dyDescent="0.2"/>
    <row r="962" s="13" customFormat="1" x14ac:dyDescent="0.2"/>
    <row r="963" s="13" customFormat="1" x14ac:dyDescent="0.2"/>
    <row r="964" s="13" customFormat="1" x14ac:dyDescent="0.2"/>
    <row r="965" s="13" customFormat="1" x14ac:dyDescent="0.2"/>
    <row r="966" s="13" customFormat="1" x14ac:dyDescent="0.2"/>
    <row r="967" s="13" customFormat="1" x14ac:dyDescent="0.2"/>
    <row r="968" s="13" customFormat="1" x14ac:dyDescent="0.2"/>
    <row r="969" s="13" customFormat="1" x14ac:dyDescent="0.2"/>
    <row r="970" s="13" customFormat="1" x14ac:dyDescent="0.2"/>
    <row r="971" s="13" customFormat="1" x14ac:dyDescent="0.2"/>
    <row r="972" s="13" customFormat="1" x14ac:dyDescent="0.2"/>
    <row r="973" s="13" customFormat="1" x14ac:dyDescent="0.2"/>
    <row r="974" s="13" customFormat="1" x14ac:dyDescent="0.2"/>
    <row r="975" s="13" customFormat="1" x14ac:dyDescent="0.2"/>
    <row r="976" s="13" customFormat="1" x14ac:dyDescent="0.2"/>
    <row r="977" s="13" customFormat="1" x14ac:dyDescent="0.2"/>
    <row r="978" s="13" customFormat="1" x14ac:dyDescent="0.2"/>
    <row r="979" s="13" customFormat="1" x14ac:dyDescent="0.2"/>
    <row r="980" s="13" customFormat="1" x14ac:dyDescent="0.2"/>
    <row r="981" s="13" customFormat="1" x14ac:dyDescent="0.2"/>
    <row r="982" s="13" customFormat="1" x14ac:dyDescent="0.2"/>
    <row r="983" s="13" customFormat="1" x14ac:dyDescent="0.2"/>
    <row r="984" s="13" customFormat="1" x14ac:dyDescent="0.2"/>
    <row r="985" s="13" customFormat="1" x14ac:dyDescent="0.2"/>
    <row r="986" s="13" customFormat="1" x14ac:dyDescent="0.2"/>
    <row r="987" s="13" customFormat="1" x14ac:dyDescent="0.2"/>
    <row r="988" s="13" customFormat="1" x14ac:dyDescent="0.2"/>
    <row r="989" s="13" customFormat="1" x14ac:dyDescent="0.2"/>
    <row r="990" s="13" customFormat="1" x14ac:dyDescent="0.2"/>
    <row r="991" s="13" customFormat="1" x14ac:dyDescent="0.2"/>
    <row r="992" s="13" customFormat="1" x14ac:dyDescent="0.2"/>
    <row r="993" s="13" customFormat="1" x14ac:dyDescent="0.2"/>
    <row r="994" s="13" customFormat="1" x14ac:dyDescent="0.2"/>
    <row r="995" s="13" customFormat="1" x14ac:dyDescent="0.2"/>
    <row r="996" s="13" customFormat="1" x14ac:dyDescent="0.2"/>
    <row r="997" s="13" customFormat="1" x14ac:dyDescent="0.2"/>
    <row r="998" s="13" customFormat="1" x14ac:dyDescent="0.2"/>
    <row r="999" s="13" customFormat="1" x14ac:dyDescent="0.2"/>
    <row r="1000" s="13" customFormat="1" x14ac:dyDescent="0.2"/>
    <row r="1001" s="13" customFormat="1" x14ac:dyDescent="0.2"/>
    <row r="1002" s="13" customFormat="1" x14ac:dyDescent="0.2"/>
    <row r="1003" s="13" customFormat="1" x14ac:dyDescent="0.2"/>
    <row r="1004" s="13" customFormat="1" x14ac:dyDescent="0.2"/>
    <row r="1005" s="13" customFormat="1" x14ac:dyDescent="0.2"/>
    <row r="1006" s="13" customFormat="1" x14ac:dyDescent="0.2"/>
    <row r="1007" s="13" customFormat="1" x14ac:dyDescent="0.2"/>
    <row r="1008" s="13" customFormat="1" x14ac:dyDescent="0.2"/>
    <row r="1009" s="13" customFormat="1" x14ac:dyDescent="0.2"/>
    <row r="1010" s="13" customFormat="1" x14ac:dyDescent="0.2"/>
    <row r="1011" s="13" customFormat="1" x14ac:dyDescent="0.2"/>
    <row r="1012" s="13" customFormat="1" x14ac:dyDescent="0.2"/>
    <row r="1013" s="13" customFormat="1" x14ac:dyDescent="0.2"/>
    <row r="1014" s="13" customFormat="1" x14ac:dyDescent="0.2"/>
    <row r="1015" s="13" customFormat="1" x14ac:dyDescent="0.2"/>
    <row r="1016" s="13" customFormat="1" x14ac:dyDescent="0.2"/>
    <row r="1017" s="13" customFormat="1" x14ac:dyDescent="0.2"/>
    <row r="1018" s="13" customFormat="1" x14ac:dyDescent="0.2"/>
    <row r="1019" s="13" customFormat="1" x14ac:dyDescent="0.2"/>
    <row r="1020" s="13" customFormat="1" x14ac:dyDescent="0.2"/>
    <row r="1021" s="13" customFormat="1" x14ac:dyDescent="0.2"/>
    <row r="1022" s="13" customFormat="1" x14ac:dyDescent="0.2"/>
    <row r="1023" s="13" customFormat="1" x14ac:dyDescent="0.2"/>
    <row r="1024" s="13" customFormat="1" x14ac:dyDescent="0.2"/>
    <row r="1025" s="13" customFormat="1" x14ac:dyDescent="0.2"/>
    <row r="1026" s="13" customFormat="1" x14ac:dyDescent="0.2"/>
    <row r="1027" s="13" customFormat="1" x14ac:dyDescent="0.2"/>
    <row r="1028" s="13" customFormat="1" x14ac:dyDescent="0.2"/>
    <row r="1029" s="13" customFormat="1" x14ac:dyDescent="0.2"/>
    <row r="1030" s="13" customFormat="1" x14ac:dyDescent="0.2"/>
    <row r="1031" s="13" customFormat="1" x14ac:dyDescent="0.2"/>
    <row r="1032" s="13" customFormat="1" x14ac:dyDescent="0.2"/>
    <row r="1033" s="13" customFormat="1" x14ac:dyDescent="0.2"/>
    <row r="1034" s="13" customFormat="1" x14ac:dyDescent="0.2"/>
    <row r="1035" s="13" customFormat="1" x14ac:dyDescent="0.2"/>
    <row r="1036" s="13" customFormat="1" x14ac:dyDescent="0.2"/>
    <row r="1037" s="13" customFormat="1" x14ac:dyDescent="0.2"/>
    <row r="1038" s="13" customFormat="1" x14ac:dyDescent="0.2"/>
    <row r="1039" s="13" customFormat="1" x14ac:dyDescent="0.2"/>
    <row r="1040" s="13" customFormat="1" x14ac:dyDescent="0.2"/>
    <row r="1041" s="13" customFormat="1" x14ac:dyDescent="0.2"/>
    <row r="1042" s="13" customFormat="1" x14ac:dyDescent="0.2"/>
    <row r="1043" s="13" customFormat="1" x14ac:dyDescent="0.2"/>
    <row r="1044" s="13" customFormat="1" x14ac:dyDescent="0.2"/>
    <row r="1045" s="13" customFormat="1" x14ac:dyDescent="0.2"/>
    <row r="1046" s="13" customFormat="1" x14ac:dyDescent="0.2"/>
    <row r="1047" s="13" customFormat="1" x14ac:dyDescent="0.2"/>
    <row r="1048" s="13" customFormat="1" x14ac:dyDescent="0.2"/>
    <row r="1049" s="13" customFormat="1" x14ac:dyDescent="0.2"/>
    <row r="1050" s="13" customFormat="1" x14ac:dyDescent="0.2"/>
    <row r="1051" s="13" customFormat="1" x14ac:dyDescent="0.2"/>
    <row r="1052" s="13" customFormat="1" x14ac:dyDescent="0.2"/>
    <row r="1053" s="13" customFormat="1" x14ac:dyDescent="0.2"/>
    <row r="1054" s="13" customFormat="1" x14ac:dyDescent="0.2"/>
    <row r="1055" s="13" customFormat="1" x14ac:dyDescent="0.2"/>
    <row r="1056" s="13" customFormat="1" x14ac:dyDescent="0.2"/>
    <row r="1057" s="13" customFormat="1" x14ac:dyDescent="0.2"/>
    <row r="1058" s="13" customFormat="1" x14ac:dyDescent="0.2"/>
    <row r="1059" s="13" customFormat="1" x14ac:dyDescent="0.2"/>
    <row r="1060" s="13" customFormat="1" x14ac:dyDescent="0.2"/>
    <row r="1061" s="13" customFormat="1" x14ac:dyDescent="0.2"/>
    <row r="1062" s="13" customFormat="1" x14ac:dyDescent="0.2"/>
    <row r="1063" s="13" customFormat="1" x14ac:dyDescent="0.2"/>
    <row r="1064" s="13" customFormat="1" x14ac:dyDescent="0.2"/>
    <row r="1065" s="13" customFormat="1" x14ac:dyDescent="0.2"/>
    <row r="1066" s="13" customFormat="1" x14ac:dyDescent="0.2"/>
    <row r="1067" s="13" customFormat="1" x14ac:dyDescent="0.2"/>
    <row r="1068" s="13" customFormat="1" x14ac:dyDescent="0.2"/>
    <row r="1069" s="13" customFormat="1" x14ac:dyDescent="0.2"/>
    <row r="1070" s="13" customFormat="1" x14ac:dyDescent="0.2"/>
    <row r="1071" s="13" customFormat="1" x14ac:dyDescent="0.2"/>
    <row r="1072" s="13" customFormat="1" x14ac:dyDescent="0.2"/>
    <row r="1073" s="13" customFormat="1" x14ac:dyDescent="0.2"/>
    <row r="1074" s="13" customFormat="1" x14ac:dyDescent="0.2"/>
    <row r="1075" s="13" customFormat="1" x14ac:dyDescent="0.2"/>
    <row r="1076" s="13" customFormat="1" x14ac:dyDescent="0.2"/>
    <row r="1077" s="13" customFormat="1" x14ac:dyDescent="0.2"/>
    <row r="1078" s="13" customFormat="1" x14ac:dyDescent="0.2"/>
    <row r="1079" s="13" customFormat="1" x14ac:dyDescent="0.2"/>
    <row r="1080" s="13" customFormat="1" x14ac:dyDescent="0.2"/>
    <row r="1081" s="13" customFormat="1" x14ac:dyDescent="0.2"/>
    <row r="1082" s="13" customFormat="1" x14ac:dyDescent="0.2"/>
    <row r="1083" s="13" customFormat="1" x14ac:dyDescent="0.2"/>
    <row r="1084" s="13" customFormat="1" x14ac:dyDescent="0.2"/>
    <row r="1085" s="13" customFormat="1" x14ac:dyDescent="0.2"/>
    <row r="1086" s="13" customFormat="1" x14ac:dyDescent="0.2"/>
    <row r="1087" s="13" customFormat="1" x14ac:dyDescent="0.2"/>
    <row r="1088" s="13" customFormat="1" x14ac:dyDescent="0.2"/>
    <row r="1089" s="13" customFormat="1" x14ac:dyDescent="0.2"/>
    <row r="1090" s="13" customFormat="1" x14ac:dyDescent="0.2"/>
    <row r="1091" s="13" customFormat="1" x14ac:dyDescent="0.2"/>
    <row r="1092" s="13" customFormat="1" x14ac:dyDescent="0.2"/>
    <row r="1093" s="13" customFormat="1" x14ac:dyDescent="0.2"/>
    <row r="1094" s="13" customFormat="1" x14ac:dyDescent="0.2"/>
    <row r="1095" s="13" customFormat="1" x14ac:dyDescent="0.2"/>
    <row r="1096" s="13" customFormat="1" x14ac:dyDescent="0.2"/>
    <row r="1097" s="13" customFormat="1" x14ac:dyDescent="0.2"/>
    <row r="1098" s="13" customFormat="1" x14ac:dyDescent="0.2"/>
    <row r="1099" s="13" customFormat="1" x14ac:dyDescent="0.2"/>
    <row r="1100" s="13" customFormat="1" x14ac:dyDescent="0.2"/>
    <row r="1101" s="13" customFormat="1" x14ac:dyDescent="0.2"/>
    <row r="1102" s="13" customFormat="1" x14ac:dyDescent="0.2"/>
    <row r="1103" s="13" customFormat="1" x14ac:dyDescent="0.2"/>
    <row r="1104" s="13" customFormat="1" x14ac:dyDescent="0.2"/>
    <row r="1105" s="13" customFormat="1" x14ac:dyDescent="0.2"/>
    <row r="1106" s="13" customFormat="1" x14ac:dyDescent="0.2"/>
    <row r="1107" s="13" customFormat="1" x14ac:dyDescent="0.2"/>
    <row r="1108" s="13" customFormat="1" x14ac:dyDescent="0.2"/>
    <row r="1109" s="13" customFormat="1" x14ac:dyDescent="0.2"/>
    <row r="1110" s="13" customFormat="1" x14ac:dyDescent="0.2"/>
    <row r="1111" s="13" customFormat="1" x14ac:dyDescent="0.2"/>
    <row r="1112" s="13" customFormat="1" x14ac:dyDescent="0.2"/>
    <row r="1113" s="13" customFormat="1" x14ac:dyDescent="0.2"/>
    <row r="1114" s="13" customFormat="1" x14ac:dyDescent="0.2"/>
    <row r="1115" s="13" customFormat="1" x14ac:dyDescent="0.2"/>
    <row r="1116" s="13" customFormat="1" x14ac:dyDescent="0.2"/>
    <row r="1117" s="13" customFormat="1" x14ac:dyDescent="0.2"/>
    <row r="1118" s="13" customFormat="1" x14ac:dyDescent="0.2"/>
    <row r="1119" s="13" customFormat="1" x14ac:dyDescent="0.2"/>
    <row r="1120" s="13" customFormat="1" x14ac:dyDescent="0.2"/>
    <row r="1121" s="13" customFormat="1" x14ac:dyDescent="0.2"/>
    <row r="1122" s="13" customFormat="1" x14ac:dyDescent="0.2"/>
    <row r="1123" s="13" customFormat="1" x14ac:dyDescent="0.2"/>
    <row r="1124" s="13" customFormat="1" x14ac:dyDescent="0.2"/>
    <row r="1125" s="13" customFormat="1" x14ac:dyDescent="0.2"/>
    <row r="1126" s="13" customFormat="1" x14ac:dyDescent="0.2"/>
    <row r="1127" s="13" customFormat="1" x14ac:dyDescent="0.2"/>
    <row r="1128" s="13" customFormat="1" x14ac:dyDescent="0.2"/>
    <row r="1129" s="13" customFormat="1" x14ac:dyDescent="0.2"/>
    <row r="1130" s="13" customFormat="1" x14ac:dyDescent="0.2"/>
    <row r="1131" s="13" customFormat="1" x14ac:dyDescent="0.2"/>
    <row r="1132" s="13" customFormat="1" x14ac:dyDescent="0.2"/>
    <row r="1133" s="13" customFormat="1" x14ac:dyDescent="0.2"/>
    <row r="1134" s="13" customFormat="1" x14ac:dyDescent="0.2"/>
    <row r="1135" s="13" customFormat="1" x14ac:dyDescent="0.2"/>
    <row r="1136" s="13" customFormat="1" x14ac:dyDescent="0.2"/>
    <row r="1137" s="13" customFormat="1" x14ac:dyDescent="0.2"/>
    <row r="1138" s="13" customFormat="1" x14ac:dyDescent="0.2"/>
    <row r="1139" s="13" customFormat="1" x14ac:dyDescent="0.2"/>
    <row r="1140" s="13" customFormat="1" x14ac:dyDescent="0.2"/>
    <row r="1141" s="13" customFormat="1" x14ac:dyDescent="0.2"/>
    <row r="1142" s="13" customFormat="1" x14ac:dyDescent="0.2"/>
    <row r="1143" s="13" customFormat="1" x14ac:dyDescent="0.2"/>
    <row r="1144" s="13" customFormat="1" x14ac:dyDescent="0.2"/>
    <row r="1145" s="13" customFormat="1" x14ac:dyDescent="0.2"/>
    <row r="1146" s="13" customFormat="1" x14ac:dyDescent="0.2"/>
    <row r="1147" s="13" customFormat="1" x14ac:dyDescent="0.2"/>
    <row r="1148" s="13" customFormat="1" x14ac:dyDescent="0.2"/>
    <row r="1149" s="13" customFormat="1" x14ac:dyDescent="0.2"/>
    <row r="1150" s="13" customFormat="1" x14ac:dyDescent="0.2"/>
    <row r="1151" s="13" customFormat="1" x14ac:dyDescent="0.2"/>
    <row r="1152" s="13" customFormat="1" x14ac:dyDescent="0.2"/>
    <row r="1153" s="13" customFormat="1" x14ac:dyDescent="0.2"/>
    <row r="1154" s="13" customFormat="1" x14ac:dyDescent="0.2"/>
    <row r="1155" s="13" customFormat="1" x14ac:dyDescent="0.2"/>
    <row r="1156" s="13" customFormat="1" x14ac:dyDescent="0.2"/>
    <row r="1157" s="13" customFormat="1" x14ac:dyDescent="0.2"/>
    <row r="1158" s="13" customFormat="1" x14ac:dyDescent="0.2"/>
    <row r="1159" s="13" customFormat="1" x14ac:dyDescent="0.2"/>
    <row r="1160" s="13" customFormat="1" x14ac:dyDescent="0.2"/>
    <row r="1161" s="13" customFormat="1" x14ac:dyDescent="0.2"/>
    <row r="1162" s="13" customFormat="1" x14ac:dyDescent="0.2"/>
    <row r="1163" s="13" customFormat="1" x14ac:dyDescent="0.2"/>
    <row r="1164" s="13" customFormat="1" x14ac:dyDescent="0.2"/>
    <row r="1165" s="13" customFormat="1" x14ac:dyDescent="0.2"/>
    <row r="1166" s="13" customFormat="1" x14ac:dyDescent="0.2"/>
    <row r="1167" s="13" customFormat="1" x14ac:dyDescent="0.2"/>
    <row r="1168" s="13" customFormat="1" x14ac:dyDescent="0.2"/>
    <row r="1169" s="13" customFormat="1" x14ac:dyDescent="0.2"/>
    <row r="1170" s="13" customFormat="1" x14ac:dyDescent="0.2"/>
    <row r="1171" s="13" customFormat="1" x14ac:dyDescent="0.2"/>
    <row r="1172" s="13" customFormat="1" x14ac:dyDescent="0.2"/>
    <row r="1173" s="13" customFormat="1" x14ac:dyDescent="0.2"/>
    <row r="1174" s="13" customFormat="1" x14ac:dyDescent="0.2"/>
    <row r="1175" s="13" customFormat="1" x14ac:dyDescent="0.2"/>
    <row r="1176" s="13" customFormat="1" x14ac:dyDescent="0.2"/>
    <row r="1177" s="13" customFormat="1" x14ac:dyDescent="0.2"/>
    <row r="1178" s="13" customFormat="1" x14ac:dyDescent="0.2"/>
    <row r="1179" s="13" customFormat="1" x14ac:dyDescent="0.2"/>
    <row r="1180" s="13" customFormat="1" x14ac:dyDescent="0.2"/>
    <row r="1181" s="13" customFormat="1" x14ac:dyDescent="0.2"/>
    <row r="1182" s="13" customFormat="1" x14ac:dyDescent="0.2"/>
    <row r="1183" s="13" customFormat="1" x14ac:dyDescent="0.2"/>
    <row r="1184" s="13" customFormat="1" x14ac:dyDescent="0.2"/>
    <row r="1185" s="13" customFormat="1" x14ac:dyDescent="0.2"/>
    <row r="1186" s="13" customFormat="1" x14ac:dyDescent="0.2"/>
    <row r="1187" s="13" customFormat="1" x14ac:dyDescent="0.2"/>
    <row r="1188" s="13" customFormat="1" x14ac:dyDescent="0.2"/>
    <row r="1189" s="13" customFormat="1" x14ac:dyDescent="0.2"/>
    <row r="1190" s="13" customFormat="1" x14ac:dyDescent="0.2"/>
    <row r="1191" s="13" customFormat="1" x14ac:dyDescent="0.2"/>
    <row r="1192" s="13" customFormat="1" x14ac:dyDescent="0.2"/>
    <row r="1193" s="13" customFormat="1" x14ac:dyDescent="0.2"/>
    <row r="1194" s="13" customFormat="1" x14ac:dyDescent="0.2"/>
    <row r="1195" s="13" customFormat="1" x14ac:dyDescent="0.2"/>
    <row r="1196" s="13" customFormat="1" x14ac:dyDescent="0.2"/>
    <row r="1197" s="13" customFormat="1" x14ac:dyDescent="0.2"/>
    <row r="1198" s="13" customFormat="1" x14ac:dyDescent="0.2"/>
    <row r="1199" s="13" customFormat="1" x14ac:dyDescent="0.2"/>
    <row r="1200" s="13" customFormat="1" x14ac:dyDescent="0.2"/>
    <row r="1201" s="13" customFormat="1" x14ac:dyDescent="0.2"/>
    <row r="1202" s="13" customFormat="1" x14ac:dyDescent="0.2"/>
    <row r="1203" s="13" customFormat="1" x14ac:dyDescent="0.2"/>
    <row r="1204" s="13" customFormat="1" x14ac:dyDescent="0.2"/>
    <row r="1205" s="13" customFormat="1" x14ac:dyDescent="0.2"/>
    <row r="1206" s="13" customFormat="1" x14ac:dyDescent="0.2"/>
    <row r="1207" s="13" customFormat="1" x14ac:dyDescent="0.2"/>
    <row r="1208" s="13" customFormat="1" x14ac:dyDescent="0.2"/>
    <row r="1209" s="13" customFormat="1" x14ac:dyDescent="0.2"/>
    <row r="1210" s="13" customFormat="1" x14ac:dyDescent="0.2"/>
    <row r="1211" s="13" customFormat="1" x14ac:dyDescent="0.2"/>
    <row r="1212" s="13" customFormat="1" x14ac:dyDescent="0.2"/>
    <row r="1213" s="13" customFormat="1" x14ac:dyDescent="0.2"/>
    <row r="1214" s="13" customFormat="1" x14ac:dyDescent="0.2"/>
    <row r="1215" s="13" customFormat="1" x14ac:dyDescent="0.2"/>
    <row r="1216" s="13" customFormat="1" x14ac:dyDescent="0.2"/>
    <row r="1217" s="13" customFormat="1" x14ac:dyDescent="0.2"/>
    <row r="1218" s="13" customFormat="1" x14ac:dyDescent="0.2"/>
    <row r="1219" s="13" customFormat="1" x14ac:dyDescent="0.2"/>
    <row r="1220" s="13" customFormat="1" x14ac:dyDescent="0.2"/>
    <row r="1221" s="13" customFormat="1" x14ac:dyDescent="0.2"/>
    <row r="1222" s="13" customFormat="1" x14ac:dyDescent="0.2"/>
    <row r="1223" s="13" customFormat="1" x14ac:dyDescent="0.2"/>
    <row r="1224" s="13" customFormat="1" x14ac:dyDescent="0.2"/>
    <row r="1225" s="13" customFormat="1" x14ac:dyDescent="0.2"/>
    <row r="1226" s="13" customFormat="1" x14ac:dyDescent="0.2"/>
    <row r="1227" s="13" customFormat="1" x14ac:dyDescent="0.2"/>
    <row r="1228" s="13" customFormat="1" x14ac:dyDescent="0.2"/>
    <row r="1229" s="13" customFormat="1" x14ac:dyDescent="0.2"/>
    <row r="1230" s="13" customFormat="1" x14ac:dyDescent="0.2"/>
    <row r="1231" s="13" customFormat="1" x14ac:dyDescent="0.2"/>
    <row r="1232" s="13" customFormat="1" x14ac:dyDescent="0.2"/>
    <row r="1233" s="13" customFormat="1" x14ac:dyDescent="0.2"/>
    <row r="1234" s="13" customFormat="1" x14ac:dyDescent="0.2"/>
    <row r="1235" s="13" customFormat="1" x14ac:dyDescent="0.2"/>
    <row r="1236" s="13" customFormat="1" x14ac:dyDescent="0.2"/>
    <row r="1237" s="13" customFormat="1" x14ac:dyDescent="0.2"/>
    <row r="1238" s="13" customFormat="1" x14ac:dyDescent="0.2"/>
    <row r="1239" s="13" customFormat="1" x14ac:dyDescent="0.2"/>
    <row r="1240" s="13" customFormat="1" x14ac:dyDescent="0.2"/>
    <row r="1241" s="13" customFormat="1" x14ac:dyDescent="0.2"/>
    <row r="1242" s="13" customFormat="1" x14ac:dyDescent="0.2"/>
    <row r="1243" s="13" customFormat="1" x14ac:dyDescent="0.2"/>
    <row r="1244" s="13" customFormat="1" x14ac:dyDescent="0.2"/>
    <row r="1245" s="13" customFormat="1" x14ac:dyDescent="0.2"/>
    <row r="1246" s="13" customFormat="1" x14ac:dyDescent="0.2"/>
    <row r="1247" s="13" customFormat="1" x14ac:dyDescent="0.2"/>
    <row r="1248" s="13" customFormat="1" x14ac:dyDescent="0.2"/>
    <row r="1249" s="13" customFormat="1" x14ac:dyDescent="0.2"/>
    <row r="1250" s="13" customFormat="1" x14ac:dyDescent="0.2"/>
    <row r="1251" s="13" customFormat="1" x14ac:dyDescent="0.2"/>
    <row r="1252" s="13" customFormat="1" x14ac:dyDescent="0.2"/>
    <row r="1253" s="13" customFormat="1" x14ac:dyDescent="0.2"/>
    <row r="1254" s="13" customFormat="1" x14ac:dyDescent="0.2"/>
    <row r="1255" s="13" customFormat="1" x14ac:dyDescent="0.2"/>
    <row r="1256" s="13" customFormat="1" x14ac:dyDescent="0.2"/>
    <row r="1257" s="13" customFormat="1" x14ac:dyDescent="0.2"/>
    <row r="1258" s="13" customFormat="1" x14ac:dyDescent="0.2"/>
    <row r="1259" s="13" customFormat="1" x14ac:dyDescent="0.2"/>
    <row r="1260" s="13" customFormat="1" x14ac:dyDescent="0.2"/>
    <row r="1261" s="13" customFormat="1" x14ac:dyDescent="0.2"/>
    <row r="1262" s="13" customFormat="1" x14ac:dyDescent="0.2"/>
    <row r="1263" s="13" customFormat="1" x14ac:dyDescent="0.2"/>
    <row r="1264" s="13" customFormat="1" x14ac:dyDescent="0.2"/>
    <row r="1265" s="13" customFormat="1" x14ac:dyDescent="0.2"/>
    <row r="1266" s="13" customFormat="1" x14ac:dyDescent="0.2"/>
    <row r="1267" s="13" customFormat="1" x14ac:dyDescent="0.2"/>
    <row r="1268" s="13" customFormat="1" x14ac:dyDescent="0.2"/>
    <row r="1269" s="13" customFormat="1" x14ac:dyDescent="0.2"/>
    <row r="1270" s="13" customFormat="1" x14ac:dyDescent="0.2"/>
    <row r="1271" s="13" customFormat="1" x14ac:dyDescent="0.2"/>
    <row r="1272" s="13" customFormat="1" x14ac:dyDescent="0.2"/>
    <row r="1273" s="13" customFormat="1" x14ac:dyDescent="0.2"/>
    <row r="1274" s="13" customFormat="1" x14ac:dyDescent="0.2"/>
    <row r="1275" s="13" customFormat="1" x14ac:dyDescent="0.2"/>
    <row r="1276" s="13" customFormat="1" x14ac:dyDescent="0.2"/>
    <row r="1277" s="13" customFormat="1" x14ac:dyDescent="0.2"/>
    <row r="1278" s="13" customFormat="1" x14ac:dyDescent="0.2"/>
    <row r="1279" s="13" customFormat="1" x14ac:dyDescent="0.2"/>
    <row r="1280" s="13" customFormat="1" x14ac:dyDescent="0.2"/>
    <row r="1281" s="13" customFormat="1" x14ac:dyDescent="0.2"/>
    <row r="1282" s="13" customFormat="1" x14ac:dyDescent="0.2"/>
    <row r="1283" s="13" customFormat="1" x14ac:dyDescent="0.2"/>
    <row r="1284" s="13" customFormat="1" x14ac:dyDescent="0.2"/>
    <row r="1285" s="13" customFormat="1" x14ac:dyDescent="0.2"/>
    <row r="1286" s="13" customFormat="1" x14ac:dyDescent="0.2"/>
    <row r="1287" s="13" customFormat="1" x14ac:dyDescent="0.2"/>
    <row r="1288" s="13" customFormat="1" x14ac:dyDescent="0.2"/>
    <row r="1289" s="13" customFormat="1" x14ac:dyDescent="0.2"/>
    <row r="1290" s="13" customFormat="1" x14ac:dyDescent="0.2"/>
    <row r="1291" s="13" customFormat="1" x14ac:dyDescent="0.2"/>
    <row r="1292" s="13" customFormat="1" x14ac:dyDescent="0.2"/>
    <row r="1293" s="13" customFormat="1" x14ac:dyDescent="0.2"/>
    <row r="1294" s="13" customFormat="1" x14ac:dyDescent="0.2"/>
    <row r="1295" s="13" customFormat="1" x14ac:dyDescent="0.2"/>
    <row r="1296" s="13" customFormat="1" x14ac:dyDescent="0.2"/>
    <row r="1297" s="13" customFormat="1" x14ac:dyDescent="0.2"/>
    <row r="1298" s="13" customFormat="1" x14ac:dyDescent="0.2"/>
    <row r="1299" s="13" customFormat="1" x14ac:dyDescent="0.2"/>
    <row r="1300" s="13" customFormat="1" x14ac:dyDescent="0.2"/>
    <row r="1301" s="13" customFormat="1" x14ac:dyDescent="0.2"/>
    <row r="1302" s="13" customFormat="1" x14ac:dyDescent="0.2"/>
    <row r="1303" s="13" customFormat="1" x14ac:dyDescent="0.2"/>
    <row r="1304" s="13" customFormat="1" x14ac:dyDescent="0.2"/>
    <row r="1305" s="13" customFormat="1" x14ac:dyDescent="0.2"/>
    <row r="1306" s="13" customFormat="1" x14ac:dyDescent="0.2"/>
    <row r="1307" s="13" customFormat="1" x14ac:dyDescent="0.2"/>
    <row r="1308" s="13" customFormat="1" x14ac:dyDescent="0.2"/>
    <row r="1309" s="13" customFormat="1" x14ac:dyDescent="0.2"/>
    <row r="1310" s="13" customFormat="1" x14ac:dyDescent="0.2"/>
    <row r="1311" s="13" customFormat="1" x14ac:dyDescent="0.2"/>
    <row r="1312" s="13" customFormat="1" x14ac:dyDescent="0.2"/>
    <row r="1313" s="13" customFormat="1" x14ac:dyDescent="0.2"/>
    <row r="1314" s="13" customFormat="1" x14ac:dyDescent="0.2"/>
    <row r="1315" s="13" customFormat="1" x14ac:dyDescent="0.2"/>
    <row r="1316" s="13" customFormat="1" x14ac:dyDescent="0.2"/>
    <row r="1317" s="13" customFormat="1" x14ac:dyDescent="0.2"/>
    <row r="1318" s="13" customFormat="1" x14ac:dyDescent="0.2"/>
    <row r="1319" s="13" customFormat="1" x14ac:dyDescent="0.2"/>
    <row r="1320" s="13" customFormat="1" x14ac:dyDescent="0.2"/>
    <row r="1321" s="13" customFormat="1" x14ac:dyDescent="0.2"/>
    <row r="1322" s="13" customFormat="1" x14ac:dyDescent="0.2"/>
    <row r="1323" s="13" customFormat="1" x14ac:dyDescent="0.2"/>
    <row r="1324" s="13" customFormat="1" x14ac:dyDescent="0.2"/>
    <row r="1325" s="13" customFormat="1" x14ac:dyDescent="0.2"/>
    <row r="1326" s="13" customFormat="1" x14ac:dyDescent="0.2"/>
    <row r="1327" s="13" customFormat="1" x14ac:dyDescent="0.2"/>
    <row r="1328" s="13" customFormat="1" x14ac:dyDescent="0.2"/>
    <row r="1329" s="13" customFormat="1" x14ac:dyDescent="0.2"/>
    <row r="1330" s="13" customFormat="1" x14ac:dyDescent="0.2"/>
    <row r="1331" s="13" customFormat="1" x14ac:dyDescent="0.2"/>
    <row r="1332" s="13" customFormat="1" x14ac:dyDescent="0.2"/>
    <row r="1333" s="13" customFormat="1" x14ac:dyDescent="0.2"/>
    <row r="1334" s="13" customFormat="1" x14ac:dyDescent="0.2"/>
    <row r="1335" s="13" customFormat="1" x14ac:dyDescent="0.2"/>
    <row r="1336" s="13" customFormat="1" x14ac:dyDescent="0.2"/>
    <row r="1337" s="13" customFormat="1" x14ac:dyDescent="0.2"/>
    <row r="1338" s="13" customFormat="1" x14ac:dyDescent="0.2"/>
    <row r="1339" s="13" customFormat="1" x14ac:dyDescent="0.2"/>
    <row r="1340" s="13" customFormat="1" x14ac:dyDescent="0.2"/>
    <row r="1341" s="13" customFormat="1" x14ac:dyDescent="0.2"/>
    <row r="1342" s="13" customFormat="1" x14ac:dyDescent="0.2"/>
    <row r="1343" s="13" customFormat="1" x14ac:dyDescent="0.2"/>
    <row r="1344" s="13" customFormat="1" x14ac:dyDescent="0.2"/>
    <row r="1345" s="13" customFormat="1" x14ac:dyDescent="0.2"/>
    <row r="1346" s="13" customFormat="1" x14ac:dyDescent="0.2"/>
    <row r="1347" s="13" customFormat="1" x14ac:dyDescent="0.2"/>
    <row r="1348" s="13" customFormat="1" x14ac:dyDescent="0.2"/>
    <row r="1349" s="13" customFormat="1" x14ac:dyDescent="0.2"/>
    <row r="1350" s="13" customFormat="1" x14ac:dyDescent="0.2"/>
    <row r="1351" s="13" customFormat="1" x14ac:dyDescent="0.2"/>
    <row r="1352" s="13" customFormat="1" x14ac:dyDescent="0.2"/>
    <row r="1353" s="13" customFormat="1" x14ac:dyDescent="0.2"/>
    <row r="1354" s="13" customFormat="1" x14ac:dyDescent="0.2"/>
    <row r="1355" s="13" customFormat="1" x14ac:dyDescent="0.2"/>
    <row r="1356" s="13" customFormat="1" x14ac:dyDescent="0.2"/>
    <row r="1357" s="13" customFormat="1" x14ac:dyDescent="0.2"/>
    <row r="1358" s="13" customFormat="1" x14ac:dyDescent="0.2"/>
    <row r="1359" s="13" customFormat="1" x14ac:dyDescent="0.2"/>
    <row r="1360" s="13" customFormat="1" x14ac:dyDescent="0.2"/>
    <row r="1361" s="13" customFormat="1" x14ac:dyDescent="0.2"/>
    <row r="1362" s="13" customFormat="1" x14ac:dyDescent="0.2"/>
    <row r="1363" s="13" customFormat="1" x14ac:dyDescent="0.2"/>
    <row r="1364" s="13" customFormat="1" x14ac:dyDescent="0.2"/>
    <row r="1365" s="13" customFormat="1" x14ac:dyDescent="0.2"/>
    <row r="1366" s="13" customFormat="1" x14ac:dyDescent="0.2"/>
    <row r="1367" s="13" customFormat="1" x14ac:dyDescent="0.2"/>
    <row r="1368" s="13" customFormat="1" x14ac:dyDescent="0.2"/>
    <row r="1369" s="13" customFormat="1" x14ac:dyDescent="0.2"/>
    <row r="1370" s="13" customFormat="1" x14ac:dyDescent="0.2"/>
    <row r="1371" s="13" customFormat="1" x14ac:dyDescent="0.2"/>
    <row r="1372" s="13" customFormat="1" x14ac:dyDescent="0.2"/>
    <row r="1373" s="13" customFormat="1" x14ac:dyDescent="0.2"/>
    <row r="1374" s="13" customFormat="1" x14ac:dyDescent="0.2"/>
    <row r="1375" s="13" customFormat="1" x14ac:dyDescent="0.2"/>
    <row r="1376" s="13" customFormat="1" x14ac:dyDescent="0.2"/>
    <row r="1377" s="13" customFormat="1" x14ac:dyDescent="0.2"/>
    <row r="1378" s="13" customFormat="1" x14ac:dyDescent="0.2"/>
    <row r="1379" s="13" customFormat="1" x14ac:dyDescent="0.2"/>
    <row r="1380" s="13" customFormat="1" x14ac:dyDescent="0.2"/>
    <row r="1381" s="13" customFormat="1" x14ac:dyDescent="0.2"/>
    <row r="1382" s="13" customFormat="1" x14ac:dyDescent="0.2"/>
    <row r="1383" s="13" customFormat="1" x14ac:dyDescent="0.2"/>
    <row r="1384" s="13" customFormat="1" x14ac:dyDescent="0.2"/>
    <row r="1385" s="13" customFormat="1" x14ac:dyDescent="0.2"/>
    <row r="1386" s="13" customFormat="1" x14ac:dyDescent="0.2"/>
    <row r="1387" s="13" customFormat="1" x14ac:dyDescent="0.2"/>
    <row r="1388" s="13" customFormat="1" x14ac:dyDescent="0.2"/>
    <row r="1389" s="13" customFormat="1" x14ac:dyDescent="0.2"/>
    <row r="1390" s="13" customFormat="1" x14ac:dyDescent="0.2"/>
    <row r="1391" s="13" customFormat="1" x14ac:dyDescent="0.2"/>
    <row r="1392" s="13" customFormat="1" x14ac:dyDescent="0.2"/>
    <row r="1393" s="13" customFormat="1" x14ac:dyDescent="0.2"/>
    <row r="1394" s="13" customFormat="1" x14ac:dyDescent="0.2"/>
    <row r="1395" s="13" customFormat="1" x14ac:dyDescent="0.2"/>
    <row r="1396" s="13" customFormat="1" x14ac:dyDescent="0.2"/>
    <row r="1397" s="13" customFormat="1" x14ac:dyDescent="0.2"/>
    <row r="1398" s="13" customFormat="1" x14ac:dyDescent="0.2"/>
    <row r="1399" s="13" customFormat="1" x14ac:dyDescent="0.2"/>
    <row r="1400" s="13" customFormat="1" x14ac:dyDescent="0.2"/>
    <row r="1401" s="13" customFormat="1" x14ac:dyDescent="0.2"/>
    <row r="1402" s="13" customFormat="1" x14ac:dyDescent="0.2"/>
    <row r="1403" s="13" customFormat="1" x14ac:dyDescent="0.2"/>
    <row r="1404" s="13" customFormat="1" x14ac:dyDescent="0.2"/>
    <row r="1405" s="13" customFormat="1" x14ac:dyDescent="0.2"/>
    <row r="1406" s="13" customFormat="1" x14ac:dyDescent="0.2"/>
    <row r="1407" s="13" customFormat="1" x14ac:dyDescent="0.2"/>
    <row r="1408" s="13" customFormat="1" x14ac:dyDescent="0.2"/>
    <row r="1409" s="13" customFormat="1" x14ac:dyDescent="0.2"/>
    <row r="1410" s="13" customFormat="1" x14ac:dyDescent="0.2"/>
    <row r="1411" s="13" customFormat="1" x14ac:dyDescent="0.2"/>
    <row r="1412" s="13" customFormat="1" x14ac:dyDescent="0.2"/>
    <row r="1413" s="13" customFormat="1" x14ac:dyDescent="0.2"/>
    <row r="1414" s="13" customFormat="1" x14ac:dyDescent="0.2"/>
    <row r="1415" s="13" customFormat="1" x14ac:dyDescent="0.2"/>
    <row r="1416" s="13" customFormat="1" x14ac:dyDescent="0.2"/>
    <row r="1417" s="13" customFormat="1" x14ac:dyDescent="0.2"/>
    <row r="1418" s="13" customFormat="1" x14ac:dyDescent="0.2"/>
    <row r="1419" s="13" customFormat="1" x14ac:dyDescent="0.2"/>
    <row r="1420" s="13" customFormat="1" x14ac:dyDescent="0.2"/>
    <row r="1421" s="13" customFormat="1" x14ac:dyDescent="0.2"/>
    <row r="1422" s="13" customFormat="1" x14ac:dyDescent="0.2"/>
    <row r="1423" s="13" customFormat="1" x14ac:dyDescent="0.2"/>
    <row r="1424" s="13" customFormat="1" x14ac:dyDescent="0.2"/>
    <row r="1425" s="13" customFormat="1" x14ac:dyDescent="0.2"/>
    <row r="1426" s="13" customFormat="1" x14ac:dyDescent="0.2"/>
    <row r="1427" s="13" customFormat="1" x14ac:dyDescent="0.2"/>
    <row r="1428" s="13" customFormat="1" x14ac:dyDescent="0.2"/>
    <row r="1429" s="13" customFormat="1" x14ac:dyDescent="0.2"/>
    <row r="1430" s="13" customFormat="1" x14ac:dyDescent="0.2"/>
    <row r="1431" s="13" customFormat="1" x14ac:dyDescent="0.2"/>
    <row r="1432" s="13" customFormat="1" x14ac:dyDescent="0.2"/>
    <row r="1433" s="13" customFormat="1" x14ac:dyDescent="0.2"/>
    <row r="1434" s="13" customFormat="1" x14ac:dyDescent="0.2"/>
    <row r="1435" s="13" customFormat="1" x14ac:dyDescent="0.2"/>
    <row r="1436" s="13" customFormat="1" x14ac:dyDescent="0.2"/>
    <row r="1437" s="13" customFormat="1" x14ac:dyDescent="0.2"/>
    <row r="1438" s="13" customFormat="1" x14ac:dyDescent="0.2"/>
    <row r="1439" s="13" customFormat="1" x14ac:dyDescent="0.2"/>
    <row r="1440" s="13" customFormat="1" x14ac:dyDescent="0.2"/>
    <row r="1441" s="13" customFormat="1" x14ac:dyDescent="0.2"/>
    <row r="1442" s="13" customFormat="1" x14ac:dyDescent="0.2"/>
    <row r="1443" s="13" customFormat="1" x14ac:dyDescent="0.2"/>
    <row r="1444" s="13" customFormat="1" x14ac:dyDescent="0.2"/>
    <row r="1445" s="13" customFormat="1" x14ac:dyDescent="0.2"/>
    <row r="1446" s="13" customFormat="1" x14ac:dyDescent="0.2"/>
    <row r="1447" s="13" customFormat="1" x14ac:dyDescent="0.2"/>
    <row r="1448" s="13" customFormat="1" x14ac:dyDescent="0.2"/>
    <row r="1449" s="13" customFormat="1" x14ac:dyDescent="0.2"/>
    <row r="1450" s="13" customFormat="1" x14ac:dyDescent="0.2"/>
    <row r="1451" s="13" customFormat="1" x14ac:dyDescent="0.2"/>
    <row r="1452" s="13" customFormat="1" x14ac:dyDescent="0.2"/>
    <row r="1453" s="13" customFormat="1" x14ac:dyDescent="0.2"/>
    <row r="1454" s="13" customFormat="1" x14ac:dyDescent="0.2"/>
    <row r="1455" s="13" customFormat="1" x14ac:dyDescent="0.2"/>
    <row r="1456" s="13" customFormat="1" x14ac:dyDescent="0.2"/>
    <row r="1457" s="13" customFormat="1" x14ac:dyDescent="0.2"/>
    <row r="1458" s="13" customFormat="1" x14ac:dyDescent="0.2"/>
    <row r="1459" s="13" customFormat="1" x14ac:dyDescent="0.2"/>
    <row r="1460" s="13" customFormat="1" x14ac:dyDescent="0.2"/>
    <row r="1461" s="13" customFormat="1" x14ac:dyDescent="0.2"/>
    <row r="1462" s="13" customFormat="1" x14ac:dyDescent="0.2"/>
    <row r="1463" s="13" customFormat="1" x14ac:dyDescent="0.2"/>
    <row r="1464" s="13" customFormat="1" x14ac:dyDescent="0.2"/>
    <row r="1465" s="13" customFormat="1" x14ac:dyDescent="0.2"/>
    <row r="1466" s="13" customFormat="1" x14ac:dyDescent="0.2"/>
    <row r="1467" s="13" customFormat="1" x14ac:dyDescent="0.2"/>
    <row r="1468" s="13" customFormat="1" x14ac:dyDescent="0.2"/>
    <row r="1469" s="13" customFormat="1" x14ac:dyDescent="0.2"/>
    <row r="1470" s="13" customFormat="1" x14ac:dyDescent="0.2"/>
    <row r="1471" s="13" customFormat="1" x14ac:dyDescent="0.2"/>
    <row r="1472" s="13" customFormat="1" x14ac:dyDescent="0.2"/>
    <row r="1473" s="13" customFormat="1" x14ac:dyDescent="0.2"/>
    <row r="1474" s="13" customFormat="1" x14ac:dyDescent="0.2"/>
    <row r="1475" s="13" customFormat="1" x14ac:dyDescent="0.2"/>
    <row r="1476" s="13" customFormat="1" x14ac:dyDescent="0.2"/>
    <row r="1477" s="13" customFormat="1" x14ac:dyDescent="0.2"/>
    <row r="1478" s="13" customFormat="1" x14ac:dyDescent="0.2"/>
    <row r="1479" s="13" customFormat="1" x14ac:dyDescent="0.2"/>
    <row r="1480" s="13" customFormat="1" x14ac:dyDescent="0.2"/>
    <row r="1481" s="13" customFormat="1" x14ac:dyDescent="0.2"/>
    <row r="1482" s="13" customFormat="1" x14ac:dyDescent="0.2"/>
    <row r="1483" s="13" customFormat="1" x14ac:dyDescent="0.2"/>
    <row r="1484" s="13" customFormat="1" x14ac:dyDescent="0.2"/>
    <row r="1485" s="13" customFormat="1" x14ac:dyDescent="0.2"/>
    <row r="1486" s="13" customFormat="1" x14ac:dyDescent="0.2"/>
    <row r="1487" s="13" customFormat="1" x14ac:dyDescent="0.2"/>
    <row r="1488" s="13" customFormat="1" x14ac:dyDescent="0.2"/>
    <row r="1489" s="13" customFormat="1" x14ac:dyDescent="0.2"/>
    <row r="1490" s="13" customFormat="1" x14ac:dyDescent="0.2"/>
    <row r="1491" s="13" customFormat="1" x14ac:dyDescent="0.2"/>
    <row r="1492" s="13" customFormat="1" x14ac:dyDescent="0.2"/>
    <row r="1493" s="13" customFormat="1" x14ac:dyDescent="0.2"/>
    <row r="1494" s="13" customFormat="1" x14ac:dyDescent="0.2"/>
    <row r="1495" s="13" customFormat="1" x14ac:dyDescent="0.2"/>
    <row r="1496" s="13" customFormat="1" x14ac:dyDescent="0.2"/>
    <row r="1497" s="13" customFormat="1" x14ac:dyDescent="0.2"/>
    <row r="1498" s="13" customFormat="1" x14ac:dyDescent="0.2"/>
    <row r="1499" s="13" customFormat="1" x14ac:dyDescent="0.2"/>
    <row r="1500" s="13" customFormat="1" x14ac:dyDescent="0.2"/>
    <row r="1501" s="13" customFormat="1" x14ac:dyDescent="0.2"/>
    <row r="1502" s="13" customFormat="1" x14ac:dyDescent="0.2"/>
    <row r="1503" s="13" customFormat="1" x14ac:dyDescent="0.2"/>
    <row r="1504" s="13" customFormat="1" x14ac:dyDescent="0.2"/>
    <row r="1505" s="13" customFormat="1" x14ac:dyDescent="0.2"/>
    <row r="1506" s="13" customFormat="1" x14ac:dyDescent="0.2"/>
    <row r="1507" s="13" customFormat="1" x14ac:dyDescent="0.2"/>
    <row r="1508" s="13" customFormat="1" x14ac:dyDescent="0.2"/>
    <row r="1509" s="13" customFormat="1" x14ac:dyDescent="0.2"/>
    <row r="1510" s="13" customFormat="1" x14ac:dyDescent="0.2"/>
    <row r="1511" s="13" customFormat="1" x14ac:dyDescent="0.2"/>
    <row r="1512" s="13" customFormat="1" x14ac:dyDescent="0.2"/>
    <row r="1513" s="13" customFormat="1" x14ac:dyDescent="0.2"/>
    <row r="1514" s="13" customFormat="1" x14ac:dyDescent="0.2"/>
    <row r="1515" s="13" customFormat="1" x14ac:dyDescent="0.2"/>
    <row r="1516" s="13" customFormat="1" x14ac:dyDescent="0.2"/>
    <row r="1517" s="13" customFormat="1" x14ac:dyDescent="0.2"/>
    <row r="1518" s="13" customFormat="1" x14ac:dyDescent="0.2"/>
    <row r="1519" s="13" customFormat="1" x14ac:dyDescent="0.2"/>
    <row r="1520" s="13" customFormat="1" x14ac:dyDescent="0.2"/>
    <row r="1521" s="13" customFormat="1" x14ac:dyDescent="0.2"/>
    <row r="1522" s="13" customFormat="1" x14ac:dyDescent="0.2"/>
    <row r="1523" s="13" customFormat="1" x14ac:dyDescent="0.2"/>
    <row r="1524" s="13" customFormat="1" x14ac:dyDescent="0.2"/>
    <row r="1525" s="13" customFormat="1" x14ac:dyDescent="0.2"/>
    <row r="1526" s="13" customFormat="1" x14ac:dyDescent="0.2"/>
    <row r="1527" s="13" customFormat="1" x14ac:dyDescent="0.2"/>
    <row r="1528" s="13" customFormat="1" x14ac:dyDescent="0.2"/>
    <row r="1529" s="13" customFormat="1" x14ac:dyDescent="0.2"/>
    <row r="1530" s="13" customFormat="1" x14ac:dyDescent="0.2"/>
    <row r="1531" s="13" customFormat="1" x14ac:dyDescent="0.2"/>
    <row r="1532" s="13" customFormat="1" x14ac:dyDescent="0.2"/>
    <row r="1533" s="13" customFormat="1" x14ac:dyDescent="0.2"/>
    <row r="1534" s="13" customFormat="1" x14ac:dyDescent="0.2"/>
    <row r="1535" s="13" customFormat="1" x14ac:dyDescent="0.2"/>
    <row r="1536" s="13" customFormat="1" x14ac:dyDescent="0.2"/>
    <row r="1537" s="13" customFormat="1" x14ac:dyDescent="0.2"/>
    <row r="1538" s="13" customFormat="1" x14ac:dyDescent="0.2"/>
    <row r="1539" s="13" customFormat="1" x14ac:dyDescent="0.2"/>
    <row r="1540" s="13" customFormat="1" x14ac:dyDescent="0.2"/>
    <row r="1541" s="13" customFormat="1" x14ac:dyDescent="0.2"/>
    <row r="1542" s="13" customFormat="1" x14ac:dyDescent="0.2"/>
    <row r="1543" s="13" customFormat="1" x14ac:dyDescent="0.2"/>
    <row r="1544" s="13" customFormat="1" x14ac:dyDescent="0.2"/>
    <row r="1545" s="13" customFormat="1" x14ac:dyDescent="0.2"/>
    <row r="1546" s="13" customFormat="1" x14ac:dyDescent="0.2"/>
    <row r="1547" s="13" customFormat="1" x14ac:dyDescent="0.2"/>
    <row r="1548" s="13" customFormat="1" x14ac:dyDescent="0.2"/>
    <row r="1549" s="13" customFormat="1" x14ac:dyDescent="0.2"/>
    <row r="1550" s="13" customFormat="1" x14ac:dyDescent="0.2"/>
    <row r="1551" s="13" customFormat="1" x14ac:dyDescent="0.2"/>
    <row r="1552" s="13" customFormat="1" x14ac:dyDescent="0.2"/>
    <row r="1553" s="13" customFormat="1" x14ac:dyDescent="0.2"/>
    <row r="1554" s="13" customFormat="1" x14ac:dyDescent="0.2"/>
    <row r="1555" s="13" customFormat="1" x14ac:dyDescent="0.2"/>
    <row r="1556" s="13" customFormat="1" x14ac:dyDescent="0.2"/>
    <row r="1557" s="13" customFormat="1" x14ac:dyDescent="0.2"/>
    <row r="1558" s="13" customFormat="1" x14ac:dyDescent="0.2"/>
    <row r="1559" s="13" customFormat="1" x14ac:dyDescent="0.2"/>
    <row r="1560" s="13" customFormat="1" x14ac:dyDescent="0.2"/>
    <row r="1561" s="13" customFormat="1" x14ac:dyDescent="0.2"/>
    <row r="1562" s="13" customFormat="1" x14ac:dyDescent="0.2"/>
    <row r="1563" s="13" customFormat="1" x14ac:dyDescent="0.2"/>
    <row r="1564" s="13" customFormat="1" x14ac:dyDescent="0.2"/>
    <row r="1565" s="13" customFormat="1" x14ac:dyDescent="0.2"/>
    <row r="1566" s="13" customFormat="1" x14ac:dyDescent="0.2"/>
    <row r="1567" s="13" customFormat="1" x14ac:dyDescent="0.2"/>
    <row r="1568" s="13" customFormat="1" x14ac:dyDescent="0.2"/>
    <row r="1569" s="13" customFormat="1" x14ac:dyDescent="0.2"/>
    <row r="1570" s="13" customFormat="1" x14ac:dyDescent="0.2"/>
    <row r="1571" s="13" customFormat="1" x14ac:dyDescent="0.2"/>
    <row r="1572" s="13" customFormat="1" x14ac:dyDescent="0.2"/>
    <row r="1573" s="13" customFormat="1" x14ac:dyDescent="0.2"/>
    <row r="1574" s="13" customFormat="1" x14ac:dyDescent="0.2"/>
    <row r="1575" s="13" customFormat="1" x14ac:dyDescent="0.2"/>
    <row r="1576" s="13" customFormat="1" x14ac:dyDescent="0.2"/>
    <row r="1577" s="13" customFormat="1" x14ac:dyDescent="0.2"/>
    <row r="1578" s="13" customFormat="1" x14ac:dyDescent="0.2"/>
    <row r="1579" s="13" customFormat="1" x14ac:dyDescent="0.2"/>
    <row r="1580" s="13" customFormat="1" x14ac:dyDescent="0.2"/>
    <row r="1581" s="13" customFormat="1" x14ac:dyDescent="0.2"/>
    <row r="1582" s="13" customFormat="1" x14ac:dyDescent="0.2"/>
    <row r="1583" s="13" customFormat="1" x14ac:dyDescent="0.2"/>
    <row r="1584" s="13" customFormat="1" x14ac:dyDescent="0.2"/>
    <row r="1585" s="13" customFormat="1" x14ac:dyDescent="0.2"/>
    <row r="1586" s="13" customFormat="1" x14ac:dyDescent="0.2"/>
    <row r="1587" s="13" customFormat="1" x14ac:dyDescent="0.2"/>
    <row r="1588" s="13" customFormat="1" x14ac:dyDescent="0.2"/>
    <row r="1589" s="13" customFormat="1" x14ac:dyDescent="0.2"/>
    <row r="1590" s="13" customFormat="1" x14ac:dyDescent="0.2"/>
    <row r="1591" s="13" customFormat="1" x14ac:dyDescent="0.2"/>
    <row r="1592" s="13" customFormat="1" x14ac:dyDescent="0.2"/>
    <row r="1593" s="13" customFormat="1" x14ac:dyDescent="0.2"/>
    <row r="1594" s="13" customFormat="1" x14ac:dyDescent="0.2"/>
    <row r="1595" s="13" customFormat="1" x14ac:dyDescent="0.2"/>
    <row r="1596" s="13" customFormat="1" x14ac:dyDescent="0.2"/>
    <row r="1597" s="13" customFormat="1" x14ac:dyDescent="0.2"/>
    <row r="1598" s="13" customFormat="1" x14ac:dyDescent="0.2"/>
    <row r="1599" s="13" customFormat="1" x14ac:dyDescent="0.2"/>
    <row r="1600" s="13" customFormat="1" x14ac:dyDescent="0.2"/>
    <row r="1601" s="13" customFormat="1" x14ac:dyDescent="0.2"/>
    <row r="1602" s="13" customFormat="1" x14ac:dyDescent="0.2"/>
    <row r="1603" s="13" customFormat="1" x14ac:dyDescent="0.2"/>
    <row r="1604" s="13" customFormat="1" x14ac:dyDescent="0.2"/>
    <row r="1605" s="13" customFormat="1" x14ac:dyDescent="0.2"/>
    <row r="1606" s="13" customFormat="1" x14ac:dyDescent="0.2"/>
    <row r="1607" s="13" customFormat="1" x14ac:dyDescent="0.2"/>
    <row r="1608" s="13" customFormat="1" x14ac:dyDescent="0.2"/>
    <row r="1609" s="13" customFormat="1" x14ac:dyDescent="0.2"/>
    <row r="1610" s="13" customFormat="1" x14ac:dyDescent="0.2"/>
    <row r="1611" s="13" customFormat="1" x14ac:dyDescent="0.2"/>
    <row r="1612" s="13" customFormat="1" x14ac:dyDescent="0.2"/>
    <row r="1613" s="13" customFormat="1" x14ac:dyDescent="0.2"/>
    <row r="1614" s="13" customFormat="1" x14ac:dyDescent="0.2"/>
    <row r="1615" s="13" customFormat="1" x14ac:dyDescent="0.2"/>
    <row r="1616" s="13" customFormat="1" x14ac:dyDescent="0.2"/>
    <row r="1617" s="13" customFormat="1" x14ac:dyDescent="0.2"/>
    <row r="1618" s="13" customFormat="1" x14ac:dyDescent="0.2"/>
    <row r="1619" s="13" customFormat="1" x14ac:dyDescent="0.2"/>
    <row r="1620" s="13" customFormat="1" x14ac:dyDescent="0.2"/>
    <row r="1621" s="13" customFormat="1" x14ac:dyDescent="0.2"/>
    <row r="1622" s="13" customFormat="1" x14ac:dyDescent="0.2"/>
    <row r="1623" s="13" customFormat="1" x14ac:dyDescent="0.2"/>
    <row r="1624" s="13" customFormat="1" x14ac:dyDescent="0.2"/>
    <row r="1625" s="13" customFormat="1" x14ac:dyDescent="0.2"/>
    <row r="1626" s="13" customFormat="1" x14ac:dyDescent="0.2"/>
    <row r="1627" s="13" customFormat="1" x14ac:dyDescent="0.2"/>
    <row r="1628" s="13" customFormat="1" x14ac:dyDescent="0.2"/>
    <row r="1629" s="13" customFormat="1" x14ac:dyDescent="0.2"/>
    <row r="1630" s="13" customFormat="1" x14ac:dyDescent="0.2"/>
    <row r="1631" s="13" customFormat="1" x14ac:dyDescent="0.2"/>
    <row r="1632" s="13" customFormat="1" x14ac:dyDescent="0.2"/>
    <row r="1633" s="13" customFormat="1" x14ac:dyDescent="0.2"/>
    <row r="1634" s="13" customFormat="1" x14ac:dyDescent="0.2"/>
    <row r="1635" s="13" customFormat="1" x14ac:dyDescent="0.2"/>
    <row r="1636" s="13" customFormat="1" x14ac:dyDescent="0.2"/>
    <row r="1637" s="13" customFormat="1" x14ac:dyDescent="0.2"/>
    <row r="1638" s="13" customFormat="1" x14ac:dyDescent="0.2"/>
    <row r="1639" s="13" customFormat="1" x14ac:dyDescent="0.2"/>
    <row r="1640" s="13" customFormat="1" x14ac:dyDescent="0.2"/>
    <row r="1641" s="13" customFormat="1" x14ac:dyDescent="0.2"/>
    <row r="1642" s="13" customFormat="1" x14ac:dyDescent="0.2"/>
    <row r="1643" s="13" customFormat="1" x14ac:dyDescent="0.2"/>
    <row r="1644" s="13" customFormat="1" x14ac:dyDescent="0.2"/>
    <row r="1645" s="13" customFormat="1" x14ac:dyDescent="0.2"/>
    <row r="1646" s="13" customFormat="1" x14ac:dyDescent="0.2"/>
    <row r="1647" s="13" customFormat="1" x14ac:dyDescent="0.2"/>
    <row r="1648" s="13" customFormat="1" x14ac:dyDescent="0.2"/>
    <row r="1649" s="13" customFormat="1" x14ac:dyDescent="0.2"/>
    <row r="1650" s="13" customFormat="1" x14ac:dyDescent="0.2"/>
    <row r="1651" s="13" customFormat="1" x14ac:dyDescent="0.2"/>
    <row r="1652" s="13" customFormat="1" x14ac:dyDescent="0.2"/>
    <row r="1653" s="13" customFormat="1" x14ac:dyDescent="0.2"/>
    <row r="1654" s="13" customFormat="1" x14ac:dyDescent="0.2"/>
    <row r="1655" s="13" customFormat="1" x14ac:dyDescent="0.2"/>
    <row r="1656" s="13" customFormat="1" x14ac:dyDescent="0.2"/>
    <row r="1657" s="13" customFormat="1" x14ac:dyDescent="0.2"/>
    <row r="1658" s="13" customFormat="1" x14ac:dyDescent="0.2"/>
    <row r="1659" s="13" customFormat="1" x14ac:dyDescent="0.2"/>
    <row r="1660" s="13" customFormat="1" x14ac:dyDescent="0.2"/>
    <row r="1661" s="13" customFormat="1" x14ac:dyDescent="0.2"/>
    <row r="1662" s="13" customFormat="1" x14ac:dyDescent="0.2"/>
    <row r="1663" s="13" customFormat="1" x14ac:dyDescent="0.2"/>
    <row r="1664" s="13" customFormat="1" x14ac:dyDescent="0.2"/>
    <row r="1665" s="13" customFormat="1" x14ac:dyDescent="0.2"/>
    <row r="1666" s="13" customFormat="1" x14ac:dyDescent="0.2"/>
    <row r="1667" s="13" customFormat="1" x14ac:dyDescent="0.2"/>
    <row r="1668" s="13" customFormat="1" x14ac:dyDescent="0.2"/>
    <row r="1669" s="13" customFormat="1" x14ac:dyDescent="0.2"/>
    <row r="1670" s="13" customFormat="1" x14ac:dyDescent="0.2"/>
    <row r="1671" s="13" customFormat="1" x14ac:dyDescent="0.2"/>
    <row r="1672" s="13" customFormat="1" x14ac:dyDescent="0.2"/>
    <row r="1673" s="13" customFormat="1" x14ac:dyDescent="0.2"/>
    <row r="1674" s="13" customFormat="1" x14ac:dyDescent="0.2"/>
    <row r="1675" s="13" customFormat="1" x14ac:dyDescent="0.2"/>
    <row r="1676" s="13" customFormat="1" x14ac:dyDescent="0.2"/>
    <row r="1677" s="13" customFormat="1" x14ac:dyDescent="0.2"/>
    <row r="1678" s="13" customFormat="1" x14ac:dyDescent="0.2"/>
    <row r="1679" s="13" customFormat="1" x14ac:dyDescent="0.2"/>
    <row r="1680" s="13" customFormat="1" x14ac:dyDescent="0.2"/>
    <row r="1681" s="13" customFormat="1" x14ac:dyDescent="0.2"/>
    <row r="1682" s="13" customFormat="1" x14ac:dyDescent="0.2"/>
    <row r="1683" s="13" customFormat="1" x14ac:dyDescent="0.2"/>
    <row r="1684" s="13" customFormat="1" x14ac:dyDescent="0.2"/>
    <row r="1685" s="13" customFormat="1" x14ac:dyDescent="0.2"/>
    <row r="1686" s="13" customFormat="1" x14ac:dyDescent="0.2"/>
    <row r="1687" s="13" customFormat="1" x14ac:dyDescent="0.2"/>
    <row r="1688" s="13" customFormat="1" x14ac:dyDescent="0.2"/>
    <row r="1689" s="13" customFormat="1" x14ac:dyDescent="0.2"/>
    <row r="1690" s="13" customFormat="1" x14ac:dyDescent="0.2"/>
    <row r="1691" s="13" customFormat="1" x14ac:dyDescent="0.2"/>
    <row r="1692" s="13" customFormat="1" x14ac:dyDescent="0.2"/>
    <row r="1693" s="13" customFormat="1" x14ac:dyDescent="0.2"/>
    <row r="1694" s="13" customFormat="1" x14ac:dyDescent="0.2"/>
    <row r="1695" s="13" customFormat="1" x14ac:dyDescent="0.2"/>
    <row r="1696" s="13" customFormat="1" x14ac:dyDescent="0.2"/>
    <row r="1697" s="13" customFormat="1" x14ac:dyDescent="0.2"/>
    <row r="1698" s="13" customFormat="1" x14ac:dyDescent="0.2"/>
    <row r="1699" s="13" customFormat="1" x14ac:dyDescent="0.2"/>
    <row r="1700" s="13" customFormat="1" x14ac:dyDescent="0.2"/>
    <row r="1701" s="13" customFormat="1" x14ac:dyDescent="0.2"/>
    <row r="1702" s="13" customFormat="1" x14ac:dyDescent="0.2"/>
    <row r="1703" s="13" customFormat="1" x14ac:dyDescent="0.2"/>
    <row r="1704" s="13" customFormat="1" x14ac:dyDescent="0.2"/>
    <row r="1705" s="13" customFormat="1" x14ac:dyDescent="0.2"/>
    <row r="1706" s="13" customFormat="1" x14ac:dyDescent="0.2"/>
    <row r="1707" s="13" customFormat="1" x14ac:dyDescent="0.2"/>
    <row r="1708" s="13" customFormat="1" x14ac:dyDescent="0.2"/>
    <row r="1709" s="13" customFormat="1" x14ac:dyDescent="0.2"/>
    <row r="1710" s="13" customFormat="1" x14ac:dyDescent="0.2"/>
    <row r="1711" s="13" customFormat="1" x14ac:dyDescent="0.2"/>
    <row r="1712" s="13" customFormat="1" x14ac:dyDescent="0.2"/>
    <row r="1713" s="13" customFormat="1" x14ac:dyDescent="0.2"/>
    <row r="1714" s="13" customFormat="1" x14ac:dyDescent="0.2"/>
    <row r="1715" s="13" customFormat="1" x14ac:dyDescent="0.2"/>
    <row r="1716" s="13" customFormat="1" x14ac:dyDescent="0.2"/>
    <row r="1717" s="13" customFormat="1" x14ac:dyDescent="0.2"/>
    <row r="1718" s="13" customFormat="1" x14ac:dyDescent="0.2"/>
    <row r="1719" s="13" customFormat="1" x14ac:dyDescent="0.2"/>
    <row r="1720" s="13" customFormat="1" x14ac:dyDescent="0.2"/>
    <row r="1721" s="13" customFormat="1" x14ac:dyDescent="0.2"/>
    <row r="1722" s="13" customFormat="1" x14ac:dyDescent="0.2"/>
    <row r="1723" s="13" customFormat="1" x14ac:dyDescent="0.2"/>
    <row r="1724" s="13" customFormat="1" x14ac:dyDescent="0.2"/>
    <row r="1725" s="13" customFormat="1" x14ac:dyDescent="0.2"/>
    <row r="1726" s="13" customFormat="1" x14ac:dyDescent="0.2"/>
    <row r="1727" s="13" customFormat="1" x14ac:dyDescent="0.2"/>
    <row r="1728" s="13" customFormat="1" x14ac:dyDescent="0.2"/>
    <row r="1729" s="13" customFormat="1" x14ac:dyDescent="0.2"/>
    <row r="1730" s="13" customFormat="1" x14ac:dyDescent="0.2"/>
    <row r="1731" s="13" customFormat="1" x14ac:dyDescent="0.2"/>
    <row r="1732" s="13" customFormat="1" x14ac:dyDescent="0.2"/>
    <row r="1733" s="13" customFormat="1" x14ac:dyDescent="0.2"/>
    <row r="1734" s="13" customFormat="1" x14ac:dyDescent="0.2"/>
    <row r="1735" s="13" customFormat="1" x14ac:dyDescent="0.2"/>
    <row r="1736" s="13" customFormat="1" x14ac:dyDescent="0.2"/>
    <row r="1737" s="13" customFormat="1" x14ac:dyDescent="0.2"/>
    <row r="1738" s="13" customFormat="1" x14ac:dyDescent="0.2"/>
    <row r="1739" s="13" customFormat="1" x14ac:dyDescent="0.2"/>
    <row r="1740" s="13" customFormat="1" x14ac:dyDescent="0.2"/>
    <row r="1741" s="13" customFormat="1" x14ac:dyDescent="0.2"/>
    <row r="1742" s="13" customFormat="1" x14ac:dyDescent="0.2"/>
    <row r="1743" s="13" customFormat="1" x14ac:dyDescent="0.2"/>
    <row r="1744" s="13" customFormat="1" x14ac:dyDescent="0.2"/>
    <row r="1745" s="13" customFormat="1" x14ac:dyDescent="0.2"/>
    <row r="1746" s="13" customFormat="1" x14ac:dyDescent="0.2"/>
    <row r="1747" s="13" customFormat="1" x14ac:dyDescent="0.2"/>
    <row r="1748" s="13" customFormat="1" x14ac:dyDescent="0.2"/>
    <row r="1749" s="13" customFormat="1" x14ac:dyDescent="0.2"/>
    <row r="1750" s="13" customFormat="1" x14ac:dyDescent="0.2"/>
    <row r="1751" s="13" customFormat="1" x14ac:dyDescent="0.2"/>
    <row r="1752" s="13" customFormat="1" x14ac:dyDescent="0.2"/>
    <row r="1753" s="13" customFormat="1" x14ac:dyDescent="0.2"/>
    <row r="1754" s="13" customFormat="1" x14ac:dyDescent="0.2"/>
    <row r="1755" s="13" customFormat="1" x14ac:dyDescent="0.2"/>
    <row r="1756" s="13" customFormat="1" x14ac:dyDescent="0.2"/>
    <row r="1757" s="13" customFormat="1" x14ac:dyDescent="0.2"/>
    <row r="1758" s="13" customFormat="1" x14ac:dyDescent="0.2"/>
    <row r="1759" s="13" customFormat="1" x14ac:dyDescent="0.2"/>
    <row r="1760" s="13" customFormat="1" x14ac:dyDescent="0.2"/>
    <row r="1761" s="13" customFormat="1" x14ac:dyDescent="0.2"/>
    <row r="1762" s="13" customFormat="1" x14ac:dyDescent="0.2"/>
    <row r="1763" s="13" customFormat="1" x14ac:dyDescent="0.2"/>
    <row r="1764" s="13" customFormat="1" x14ac:dyDescent="0.2"/>
    <row r="1765" s="13" customFormat="1" x14ac:dyDescent="0.2"/>
    <row r="1766" s="13" customFormat="1" x14ac:dyDescent="0.2"/>
    <row r="1767" s="13" customFormat="1" x14ac:dyDescent="0.2"/>
    <row r="1768" s="13" customFormat="1" x14ac:dyDescent="0.2"/>
    <row r="1769" s="13" customFormat="1" x14ac:dyDescent="0.2"/>
    <row r="1770" s="13" customFormat="1" x14ac:dyDescent="0.2"/>
    <row r="1771" s="13" customFormat="1" x14ac:dyDescent="0.2"/>
    <row r="1772" s="13" customFormat="1" x14ac:dyDescent="0.2"/>
    <row r="1773" s="13" customFormat="1" x14ac:dyDescent="0.2"/>
    <row r="1774" s="13" customFormat="1" x14ac:dyDescent="0.2"/>
    <row r="1775" s="13" customFormat="1" x14ac:dyDescent="0.2"/>
    <row r="1776" s="13" customFormat="1" x14ac:dyDescent="0.2"/>
    <row r="1777" s="13" customFormat="1" x14ac:dyDescent="0.2"/>
    <row r="1778" s="13" customFormat="1" x14ac:dyDescent="0.2"/>
    <row r="1779" s="13" customFormat="1" x14ac:dyDescent="0.2"/>
    <row r="1780" s="13" customFormat="1" x14ac:dyDescent="0.2"/>
    <row r="1781" s="13" customFormat="1" x14ac:dyDescent="0.2"/>
    <row r="1782" s="13" customFormat="1" x14ac:dyDescent="0.2"/>
    <row r="1783" s="13" customFormat="1" x14ac:dyDescent="0.2"/>
    <row r="1784" s="13" customFormat="1" x14ac:dyDescent="0.2"/>
    <row r="1785" s="13" customFormat="1" x14ac:dyDescent="0.2"/>
    <row r="1786" s="13" customFormat="1" x14ac:dyDescent="0.2"/>
    <row r="1787" s="13" customFormat="1" x14ac:dyDescent="0.2"/>
    <row r="1788" s="13" customFormat="1" x14ac:dyDescent="0.2"/>
    <row r="1789" s="13" customFormat="1" x14ac:dyDescent="0.2"/>
    <row r="1790" s="13" customFormat="1" x14ac:dyDescent="0.2"/>
    <row r="1791" s="13" customFormat="1" x14ac:dyDescent="0.2"/>
    <row r="1792" s="13" customFormat="1" x14ac:dyDescent="0.2"/>
    <row r="1793" s="13" customFormat="1" x14ac:dyDescent="0.2"/>
    <row r="1794" s="13" customFormat="1" x14ac:dyDescent="0.2"/>
    <row r="1795" s="13" customFormat="1" x14ac:dyDescent="0.2"/>
    <row r="1796" s="13" customFormat="1" x14ac:dyDescent="0.2"/>
    <row r="1797" s="13" customFormat="1" x14ac:dyDescent="0.2"/>
    <row r="1798" s="13" customFormat="1" x14ac:dyDescent="0.2"/>
    <row r="1799" s="13" customFormat="1" x14ac:dyDescent="0.2"/>
    <row r="1800" s="13" customFormat="1" x14ac:dyDescent="0.2"/>
    <row r="1801" s="13" customFormat="1" x14ac:dyDescent="0.2"/>
    <row r="1802" s="13" customFormat="1" x14ac:dyDescent="0.2"/>
    <row r="1803" s="13" customFormat="1" x14ac:dyDescent="0.2"/>
    <row r="1804" s="13" customFormat="1" x14ac:dyDescent="0.2"/>
    <row r="1805" s="13" customFormat="1" x14ac:dyDescent="0.2"/>
    <row r="1806" s="13" customFormat="1" x14ac:dyDescent="0.2"/>
    <row r="1807" s="13" customFormat="1" x14ac:dyDescent="0.2"/>
    <row r="1808" s="13" customFormat="1" x14ac:dyDescent="0.2"/>
    <row r="1809" s="13" customFormat="1" x14ac:dyDescent="0.2"/>
    <row r="1810" s="13" customFormat="1" x14ac:dyDescent="0.2"/>
    <row r="1811" s="13" customFormat="1" x14ac:dyDescent="0.2"/>
    <row r="1812" s="13" customFormat="1" x14ac:dyDescent="0.2"/>
    <row r="1813" s="13" customFormat="1" x14ac:dyDescent="0.2"/>
    <row r="1814" s="13" customFormat="1" x14ac:dyDescent="0.2"/>
    <row r="1815" s="13" customFormat="1" x14ac:dyDescent="0.2"/>
    <row r="1816" s="13" customFormat="1" x14ac:dyDescent="0.2"/>
    <row r="1817" s="13" customFormat="1" x14ac:dyDescent="0.2"/>
    <row r="1818" s="13" customFormat="1" x14ac:dyDescent="0.2"/>
    <row r="1819" s="13" customFormat="1" x14ac:dyDescent="0.2"/>
    <row r="1820" s="13" customFormat="1" x14ac:dyDescent="0.2"/>
    <row r="1821" s="13" customFormat="1" x14ac:dyDescent="0.2"/>
    <row r="1822" s="13" customFormat="1" x14ac:dyDescent="0.2"/>
    <row r="1823" s="13" customFormat="1" x14ac:dyDescent="0.2"/>
    <row r="1824" s="13" customFormat="1" x14ac:dyDescent="0.2"/>
    <row r="1825" s="13" customFormat="1" x14ac:dyDescent="0.2"/>
    <row r="1826" s="13" customFormat="1" x14ac:dyDescent="0.2"/>
    <row r="1827" s="13" customFormat="1" x14ac:dyDescent="0.2"/>
    <row r="1828" s="13" customFormat="1" x14ac:dyDescent="0.2"/>
    <row r="1829" s="13" customFormat="1" x14ac:dyDescent="0.2"/>
    <row r="1830" s="13" customFormat="1" x14ac:dyDescent="0.2"/>
    <row r="1831" s="13" customFormat="1" x14ac:dyDescent="0.2"/>
    <row r="1832" s="13" customFormat="1" x14ac:dyDescent="0.2"/>
    <row r="1833" s="13" customFormat="1" x14ac:dyDescent="0.2"/>
    <row r="1834" s="13" customFormat="1" x14ac:dyDescent="0.2"/>
    <row r="1835" s="13" customFormat="1" x14ac:dyDescent="0.2"/>
    <row r="1836" s="13" customFormat="1" x14ac:dyDescent="0.2"/>
    <row r="1837" s="13" customFormat="1" x14ac:dyDescent="0.2"/>
    <row r="1838" s="13" customFormat="1" x14ac:dyDescent="0.2"/>
    <row r="1839" s="13" customFormat="1" x14ac:dyDescent="0.2"/>
    <row r="1840" s="13" customFormat="1" x14ac:dyDescent="0.2"/>
    <row r="1841" s="13" customFormat="1" x14ac:dyDescent="0.2"/>
    <row r="1842" s="13" customFormat="1" x14ac:dyDescent="0.2"/>
    <row r="1843" s="13" customFormat="1" x14ac:dyDescent="0.2"/>
    <row r="1844" s="13" customFormat="1" x14ac:dyDescent="0.2"/>
    <row r="1845" s="13" customFormat="1" x14ac:dyDescent="0.2"/>
    <row r="1846" s="13" customFormat="1" x14ac:dyDescent="0.2"/>
    <row r="1847" s="13" customFormat="1" x14ac:dyDescent="0.2"/>
    <row r="1848" s="13" customFormat="1" x14ac:dyDescent="0.2"/>
    <row r="1849" s="13" customFormat="1" x14ac:dyDescent="0.2"/>
    <row r="1850" s="13" customFormat="1" x14ac:dyDescent="0.2"/>
    <row r="1851" s="13" customFormat="1" x14ac:dyDescent="0.2"/>
    <row r="1852" s="13" customFormat="1" x14ac:dyDescent="0.2"/>
    <row r="1853" s="13" customFormat="1" x14ac:dyDescent="0.2"/>
    <row r="1854" s="13" customFormat="1" x14ac:dyDescent="0.2"/>
    <row r="1855" s="13" customFormat="1" x14ac:dyDescent="0.2"/>
    <row r="1856" s="13" customFormat="1" x14ac:dyDescent="0.2"/>
    <row r="1857" s="13" customFormat="1" x14ac:dyDescent="0.2"/>
    <row r="1858" s="13" customFormat="1" x14ac:dyDescent="0.2"/>
    <row r="1859" s="13" customFormat="1" x14ac:dyDescent="0.2"/>
    <row r="1860" s="13" customFormat="1" x14ac:dyDescent="0.2"/>
    <row r="1861" s="13" customFormat="1" x14ac:dyDescent="0.2"/>
    <row r="1862" s="13" customFormat="1" x14ac:dyDescent="0.2"/>
    <row r="1863" s="13" customFormat="1" x14ac:dyDescent="0.2"/>
    <row r="1864" s="13" customFormat="1" x14ac:dyDescent="0.2"/>
    <row r="1865" s="13" customFormat="1" x14ac:dyDescent="0.2"/>
    <row r="1866" s="13" customFormat="1" x14ac:dyDescent="0.2"/>
    <row r="1867" s="13" customFormat="1" x14ac:dyDescent="0.2"/>
    <row r="1868" s="13" customFormat="1" x14ac:dyDescent="0.2"/>
    <row r="1869" s="13" customFormat="1" x14ac:dyDescent="0.2"/>
    <row r="1870" s="13" customFormat="1" x14ac:dyDescent="0.2"/>
    <row r="1871" s="13" customFormat="1" x14ac:dyDescent="0.2"/>
    <row r="1872" s="13" customFormat="1" x14ac:dyDescent="0.2"/>
    <row r="1873" s="13" customFormat="1" x14ac:dyDescent="0.2"/>
    <row r="1874" s="13" customFormat="1" x14ac:dyDescent="0.2"/>
    <row r="1875" s="13" customFormat="1" x14ac:dyDescent="0.2"/>
    <row r="1876" s="13" customFormat="1" x14ac:dyDescent="0.2"/>
    <row r="1877" s="13" customFormat="1" x14ac:dyDescent="0.2"/>
    <row r="1878" s="13" customFormat="1" x14ac:dyDescent="0.2"/>
    <row r="1879" s="13" customFormat="1" x14ac:dyDescent="0.2"/>
    <row r="1880" s="13" customFormat="1" x14ac:dyDescent="0.2"/>
    <row r="1881" s="13" customFormat="1" x14ac:dyDescent="0.2"/>
    <row r="1882" s="13" customFormat="1" x14ac:dyDescent="0.2"/>
    <row r="1883" s="13" customFormat="1" x14ac:dyDescent="0.2"/>
    <row r="1884" s="13" customFormat="1" x14ac:dyDescent="0.2"/>
    <row r="1885" s="13" customFormat="1" x14ac:dyDescent="0.2"/>
    <row r="1886" s="13" customFormat="1" x14ac:dyDescent="0.2"/>
    <row r="1887" s="13" customFormat="1" x14ac:dyDescent="0.2"/>
    <row r="1888" s="13" customFormat="1" x14ac:dyDescent="0.2"/>
    <row r="1889" s="13" customFormat="1" x14ac:dyDescent="0.2"/>
    <row r="1890" s="13" customFormat="1" x14ac:dyDescent="0.2"/>
    <row r="1891" s="13" customFormat="1" x14ac:dyDescent="0.2"/>
    <row r="1892" s="13" customFormat="1" x14ac:dyDescent="0.2"/>
    <row r="1893" s="13" customFormat="1" x14ac:dyDescent="0.2"/>
    <row r="1894" s="13" customFormat="1" x14ac:dyDescent="0.2"/>
    <row r="1895" s="13" customFormat="1" x14ac:dyDescent="0.2"/>
    <row r="1896" s="13" customFormat="1" x14ac:dyDescent="0.2"/>
    <row r="1897" s="13" customFormat="1" x14ac:dyDescent="0.2"/>
    <row r="1898" s="13" customFormat="1" x14ac:dyDescent="0.2"/>
    <row r="1899" s="13" customFormat="1" x14ac:dyDescent="0.2"/>
    <row r="1900" s="13" customFormat="1" x14ac:dyDescent="0.2"/>
    <row r="1901" s="13" customFormat="1" x14ac:dyDescent="0.2"/>
    <row r="1902" s="13" customFormat="1" x14ac:dyDescent="0.2"/>
    <row r="1903" s="13" customFormat="1" x14ac:dyDescent="0.2"/>
    <row r="1904" s="13" customFormat="1" x14ac:dyDescent="0.2"/>
    <row r="1905" s="13" customFormat="1" x14ac:dyDescent="0.2"/>
    <row r="1906" s="13" customFormat="1" x14ac:dyDescent="0.2"/>
    <row r="1907" s="13" customFormat="1" x14ac:dyDescent="0.2"/>
    <row r="1908" s="13" customFormat="1" x14ac:dyDescent="0.2"/>
    <row r="1909" s="13" customFormat="1" x14ac:dyDescent="0.2"/>
    <row r="1910" s="13" customFormat="1" x14ac:dyDescent="0.2"/>
    <row r="1911" s="13" customFormat="1" x14ac:dyDescent="0.2"/>
    <row r="1912" s="13" customFormat="1" x14ac:dyDescent="0.2"/>
    <row r="1913" s="13" customFormat="1" x14ac:dyDescent="0.2"/>
    <row r="1914" s="13" customFormat="1" x14ac:dyDescent="0.2"/>
    <row r="1915" s="13" customFormat="1" x14ac:dyDescent="0.2"/>
    <row r="1916" s="13" customFormat="1" x14ac:dyDescent="0.2"/>
    <row r="1917" s="13" customFormat="1" x14ac:dyDescent="0.2"/>
    <row r="1918" s="13" customFormat="1" x14ac:dyDescent="0.2"/>
    <row r="1919" s="13" customFormat="1" x14ac:dyDescent="0.2"/>
    <row r="1920" s="13" customFormat="1" x14ac:dyDescent="0.2"/>
    <row r="1921" s="13" customFormat="1" x14ac:dyDescent="0.2"/>
    <row r="1922" s="13" customFormat="1" x14ac:dyDescent="0.2"/>
    <row r="1923" s="13" customFormat="1" x14ac:dyDescent="0.2"/>
    <row r="1924" s="13" customFormat="1" x14ac:dyDescent="0.2"/>
    <row r="1925" s="13" customFormat="1" x14ac:dyDescent="0.2"/>
    <row r="1926" s="13" customFormat="1" x14ac:dyDescent="0.2"/>
    <row r="1927" s="13" customFormat="1" x14ac:dyDescent="0.2"/>
    <row r="1928" s="13" customFormat="1" x14ac:dyDescent="0.2"/>
    <row r="1929" s="13" customFormat="1" x14ac:dyDescent="0.2"/>
    <row r="1930" s="13" customFormat="1" x14ac:dyDescent="0.2"/>
    <row r="1931" s="13" customFormat="1" x14ac:dyDescent="0.2"/>
    <row r="1932" s="13" customFormat="1" x14ac:dyDescent="0.2"/>
    <row r="1933" s="13" customFormat="1" x14ac:dyDescent="0.2"/>
    <row r="1934" s="13" customFormat="1" x14ac:dyDescent="0.2"/>
    <row r="1935" s="13" customFormat="1" x14ac:dyDescent="0.2"/>
    <row r="1936" s="13" customFormat="1" x14ac:dyDescent="0.2"/>
    <row r="1937" s="13" customFormat="1" x14ac:dyDescent="0.2"/>
    <row r="1938" s="13" customFormat="1" x14ac:dyDescent="0.2"/>
    <row r="1939" s="13" customFormat="1" x14ac:dyDescent="0.2"/>
    <row r="1940" s="13" customFormat="1" x14ac:dyDescent="0.2"/>
    <row r="1941" s="13" customFormat="1" x14ac:dyDescent="0.2"/>
    <row r="1942" s="13" customFormat="1" x14ac:dyDescent="0.2"/>
    <row r="1943" s="13" customFormat="1" x14ac:dyDescent="0.2"/>
    <row r="1944" s="13" customFormat="1" x14ac:dyDescent="0.2"/>
    <row r="1945" s="13" customFormat="1" x14ac:dyDescent="0.2"/>
    <row r="1946" s="13" customFormat="1" x14ac:dyDescent="0.2"/>
    <row r="1947" s="13" customFormat="1" x14ac:dyDescent="0.2"/>
    <row r="1948" s="13" customFormat="1" x14ac:dyDescent="0.2"/>
    <row r="1949" s="13" customFormat="1" x14ac:dyDescent="0.2"/>
    <row r="1950" s="13" customFormat="1" x14ac:dyDescent="0.2"/>
    <row r="1951" s="13" customFormat="1" x14ac:dyDescent="0.2"/>
    <row r="1952" s="13" customFormat="1" x14ac:dyDescent="0.2"/>
    <row r="1953" s="13" customFormat="1" x14ac:dyDescent="0.2"/>
    <row r="1954" s="13" customFormat="1" x14ac:dyDescent="0.2"/>
    <row r="1955" s="13" customFormat="1" x14ac:dyDescent="0.2"/>
    <row r="1956" s="13" customFormat="1" x14ac:dyDescent="0.2"/>
    <row r="1957" s="13" customFormat="1" x14ac:dyDescent="0.2"/>
    <row r="1958" s="13" customFormat="1" x14ac:dyDescent="0.2"/>
    <row r="1959" s="13" customFormat="1" x14ac:dyDescent="0.2"/>
    <row r="1960" s="13" customFormat="1" x14ac:dyDescent="0.2"/>
    <row r="1961" s="13" customFormat="1" x14ac:dyDescent="0.2"/>
    <row r="1962" s="13" customFormat="1" x14ac:dyDescent="0.2"/>
    <row r="1963" s="13" customFormat="1" x14ac:dyDescent="0.2"/>
    <row r="1964" s="13" customFormat="1" x14ac:dyDescent="0.2"/>
    <row r="1965" s="13" customFormat="1" x14ac:dyDescent="0.2"/>
    <row r="1966" s="13" customFormat="1" x14ac:dyDescent="0.2"/>
    <row r="1967" s="13" customFormat="1" x14ac:dyDescent="0.2"/>
    <row r="1968" s="13" customFormat="1" x14ac:dyDescent="0.2"/>
    <row r="1969" s="13" customFormat="1" x14ac:dyDescent="0.2"/>
    <row r="1970" s="13" customFormat="1" x14ac:dyDescent="0.2"/>
    <row r="1971" s="13" customFormat="1" x14ac:dyDescent="0.2"/>
    <row r="1972" s="13" customFormat="1" x14ac:dyDescent="0.2"/>
    <row r="1973" s="13" customFormat="1" x14ac:dyDescent="0.2"/>
    <row r="1974" s="13" customFormat="1" x14ac:dyDescent="0.2"/>
    <row r="1975" s="13" customFormat="1" x14ac:dyDescent="0.2"/>
    <row r="1976" s="13" customFormat="1" x14ac:dyDescent="0.2"/>
    <row r="1977" s="13" customFormat="1" x14ac:dyDescent="0.2"/>
    <row r="1978" s="13" customFormat="1" x14ac:dyDescent="0.2"/>
    <row r="1979" s="13" customFormat="1" x14ac:dyDescent="0.2"/>
    <row r="1980" s="13" customFormat="1" x14ac:dyDescent="0.2"/>
    <row r="1981" s="13" customFormat="1" x14ac:dyDescent="0.2"/>
    <row r="1982" s="13" customFormat="1" x14ac:dyDescent="0.2"/>
    <row r="1983" s="13" customFormat="1" x14ac:dyDescent="0.2"/>
    <row r="1984" s="13" customFormat="1" x14ac:dyDescent="0.2"/>
    <row r="1985" s="13" customFormat="1" x14ac:dyDescent="0.2"/>
    <row r="1986" s="13" customFormat="1" x14ac:dyDescent="0.2"/>
    <row r="1987" s="13" customFormat="1" x14ac:dyDescent="0.2"/>
    <row r="1988" s="13" customFormat="1" x14ac:dyDescent="0.2"/>
    <row r="1989" s="13" customFormat="1" x14ac:dyDescent="0.2"/>
    <row r="1990" s="13" customFormat="1" x14ac:dyDescent="0.2"/>
    <row r="1991" s="13" customFormat="1" x14ac:dyDescent="0.2"/>
    <row r="1992" s="13" customFormat="1" x14ac:dyDescent="0.2"/>
    <row r="1993" s="13" customFormat="1" x14ac:dyDescent="0.2"/>
    <row r="1994" s="13" customFormat="1" x14ac:dyDescent="0.2"/>
    <row r="1995" s="13" customFormat="1" x14ac:dyDescent="0.2"/>
    <row r="1996" s="13" customFormat="1" x14ac:dyDescent="0.2"/>
    <row r="1997" s="13" customFormat="1" x14ac:dyDescent="0.2"/>
    <row r="1998" s="13" customFormat="1" x14ac:dyDescent="0.2"/>
    <row r="1999" s="13" customFormat="1" x14ac:dyDescent="0.2"/>
    <row r="2000" s="13" customFormat="1" x14ac:dyDescent="0.2"/>
    <row r="2001" s="13" customFormat="1" x14ac:dyDescent="0.2"/>
    <row r="2002" s="13" customFormat="1" x14ac:dyDescent="0.2"/>
    <row r="2003" s="13" customFormat="1" x14ac:dyDescent="0.2"/>
    <row r="2004" s="13" customFormat="1" x14ac:dyDescent="0.2"/>
    <row r="2005" s="13" customFormat="1" x14ac:dyDescent="0.2"/>
    <row r="2006" s="13" customFormat="1" x14ac:dyDescent="0.2"/>
    <row r="2007" s="13" customFormat="1" x14ac:dyDescent="0.2"/>
    <row r="2008" s="13" customFormat="1" x14ac:dyDescent="0.2"/>
    <row r="2009" s="13" customFormat="1" x14ac:dyDescent="0.2"/>
    <row r="2010" s="13" customFormat="1" x14ac:dyDescent="0.2"/>
    <row r="2011" s="13" customFormat="1" x14ac:dyDescent="0.2"/>
    <row r="2012" s="13" customFormat="1" x14ac:dyDescent="0.2"/>
    <row r="2013" s="13" customFormat="1" x14ac:dyDescent="0.2"/>
    <row r="2014" s="13" customFormat="1" x14ac:dyDescent="0.2"/>
    <row r="2015" s="13" customFormat="1" x14ac:dyDescent="0.2"/>
    <row r="2016" s="13" customFormat="1" x14ac:dyDescent="0.2"/>
    <row r="2017" s="13" customFormat="1" x14ac:dyDescent="0.2"/>
    <row r="2018" s="13" customFormat="1" x14ac:dyDescent="0.2"/>
    <row r="2019" s="13" customFormat="1" x14ac:dyDescent="0.2"/>
    <row r="2020" s="13" customFormat="1" x14ac:dyDescent="0.2"/>
    <row r="2021" s="13" customFormat="1" x14ac:dyDescent="0.2"/>
    <row r="2022" s="13" customFormat="1" x14ac:dyDescent="0.2"/>
    <row r="2023" s="13" customFormat="1" x14ac:dyDescent="0.2"/>
    <row r="2024" s="13" customFormat="1" x14ac:dyDescent="0.2"/>
    <row r="2025" s="13" customFormat="1" x14ac:dyDescent="0.2"/>
    <row r="2026" s="13" customFormat="1" x14ac:dyDescent="0.2"/>
    <row r="2027" s="13" customFormat="1" x14ac:dyDescent="0.2"/>
    <row r="2028" s="13" customFormat="1" x14ac:dyDescent="0.2"/>
    <row r="2029" s="13" customFormat="1" x14ac:dyDescent="0.2"/>
    <row r="2030" s="13" customFormat="1" x14ac:dyDescent="0.2"/>
    <row r="2031" s="13" customFormat="1" x14ac:dyDescent="0.2"/>
    <row r="2032" s="13" customFormat="1" x14ac:dyDescent="0.2"/>
    <row r="2033" s="13" customFormat="1" x14ac:dyDescent="0.2"/>
    <row r="2034" s="13" customFormat="1" x14ac:dyDescent="0.2"/>
    <row r="2035" s="13" customFormat="1" x14ac:dyDescent="0.2"/>
    <row r="2036" s="13" customFormat="1" x14ac:dyDescent="0.2"/>
    <row r="2037" s="13" customFormat="1" x14ac:dyDescent="0.2"/>
    <row r="2038" s="13" customFormat="1" x14ac:dyDescent="0.2"/>
    <row r="2039" s="13" customFormat="1" x14ac:dyDescent="0.2"/>
    <row r="2040" s="13" customFormat="1" x14ac:dyDescent="0.2"/>
    <row r="2041" s="13" customFormat="1" x14ac:dyDescent="0.2"/>
    <row r="2042" s="13" customFormat="1" x14ac:dyDescent="0.2"/>
    <row r="2043" s="13" customFormat="1" x14ac:dyDescent="0.2"/>
    <row r="2044" s="13" customFormat="1" x14ac:dyDescent="0.2"/>
    <row r="2045" s="13" customFormat="1" x14ac:dyDescent="0.2"/>
    <row r="2046" s="13" customFormat="1" x14ac:dyDescent="0.2"/>
    <row r="2047" s="13" customFormat="1" x14ac:dyDescent="0.2"/>
    <row r="2048" s="13" customFormat="1" x14ac:dyDescent="0.2"/>
    <row r="2049" s="13" customFormat="1" x14ac:dyDescent="0.2"/>
    <row r="2050" s="13" customFormat="1" x14ac:dyDescent="0.2"/>
    <row r="2051" s="13" customFormat="1" x14ac:dyDescent="0.2"/>
    <row r="2052" s="13" customFormat="1" x14ac:dyDescent="0.2"/>
    <row r="2053" s="13" customFormat="1" x14ac:dyDescent="0.2"/>
    <row r="2054" s="13" customFormat="1" x14ac:dyDescent="0.2"/>
    <row r="2055" s="13" customFormat="1" x14ac:dyDescent="0.2"/>
    <row r="2056" s="13" customFormat="1" x14ac:dyDescent="0.2"/>
    <row r="2057" s="13" customFormat="1" x14ac:dyDescent="0.2"/>
    <row r="2058" s="13" customFormat="1" x14ac:dyDescent="0.2"/>
    <row r="2059" s="13" customFormat="1" x14ac:dyDescent="0.2"/>
    <row r="2060" s="13" customFormat="1" x14ac:dyDescent="0.2"/>
    <row r="2061" s="13" customFormat="1" x14ac:dyDescent="0.2"/>
    <row r="2062" s="13" customFormat="1" x14ac:dyDescent="0.2"/>
    <row r="2063" s="13" customFormat="1" x14ac:dyDescent="0.2"/>
    <row r="2064" s="13" customFormat="1" x14ac:dyDescent="0.2"/>
    <row r="2065" s="13" customFormat="1" x14ac:dyDescent="0.2"/>
    <row r="2066" s="13" customFormat="1" x14ac:dyDescent="0.2"/>
    <row r="2067" s="13" customFormat="1" x14ac:dyDescent="0.2"/>
    <row r="2068" s="13" customFormat="1" x14ac:dyDescent="0.2"/>
    <row r="2069" s="13" customFormat="1" x14ac:dyDescent="0.2"/>
    <row r="2070" s="13" customFormat="1" x14ac:dyDescent="0.2"/>
    <row r="2071" s="13" customFormat="1" x14ac:dyDescent="0.2"/>
    <row r="2072" s="13" customFormat="1" x14ac:dyDescent="0.2"/>
    <row r="2073" s="13" customFormat="1" x14ac:dyDescent="0.2"/>
    <row r="2074" s="13" customFormat="1" x14ac:dyDescent="0.2"/>
    <row r="2075" s="13" customFormat="1" x14ac:dyDescent="0.2"/>
    <row r="2076" s="13" customFormat="1" x14ac:dyDescent="0.2"/>
    <row r="2077" s="13" customFormat="1" x14ac:dyDescent="0.2"/>
    <row r="2078" s="13" customFormat="1" x14ac:dyDescent="0.2"/>
    <row r="2079" s="13" customFormat="1" x14ac:dyDescent="0.2"/>
    <row r="2080" s="13" customFormat="1" x14ac:dyDescent="0.2"/>
    <row r="2081" s="13" customFormat="1" x14ac:dyDescent="0.2"/>
    <row r="2082" s="13" customFormat="1" x14ac:dyDescent="0.2"/>
    <row r="2083" s="13" customFormat="1" x14ac:dyDescent="0.2"/>
    <row r="2084" s="13" customFormat="1" x14ac:dyDescent="0.2"/>
    <row r="2085" s="13" customFormat="1" x14ac:dyDescent="0.2"/>
    <row r="2086" s="13" customFormat="1" x14ac:dyDescent="0.2"/>
    <row r="2087" s="13" customFormat="1" x14ac:dyDescent="0.2"/>
    <row r="2088" s="13" customFormat="1" x14ac:dyDescent="0.2"/>
    <row r="2089" s="13" customFormat="1" x14ac:dyDescent="0.2"/>
    <row r="2090" s="13" customFormat="1" x14ac:dyDescent="0.2"/>
    <row r="2091" s="13" customFormat="1" x14ac:dyDescent="0.2"/>
    <row r="2092" s="13" customFormat="1" x14ac:dyDescent="0.2"/>
    <row r="2093" s="13" customFormat="1" x14ac:dyDescent="0.2"/>
    <row r="2094" s="13" customFormat="1" x14ac:dyDescent="0.2"/>
    <row r="2095" s="13" customFormat="1" x14ac:dyDescent="0.2"/>
    <row r="2096" s="13" customFormat="1" x14ac:dyDescent="0.2"/>
    <row r="2097" s="13" customFormat="1" x14ac:dyDescent="0.2"/>
    <row r="2098" s="13" customFormat="1" x14ac:dyDescent="0.2"/>
    <row r="2099" s="13" customFormat="1" x14ac:dyDescent="0.2"/>
    <row r="2100" s="13" customFormat="1" x14ac:dyDescent="0.2"/>
    <row r="2101" s="13" customFormat="1" x14ac:dyDescent="0.2"/>
    <row r="2102" s="13" customFormat="1" x14ac:dyDescent="0.2"/>
    <row r="2103" s="13" customFormat="1" x14ac:dyDescent="0.2"/>
    <row r="2104" s="13" customFormat="1" x14ac:dyDescent="0.2"/>
    <row r="2105" s="13" customFormat="1" x14ac:dyDescent="0.2"/>
    <row r="2106" s="13" customFormat="1" x14ac:dyDescent="0.2"/>
    <row r="2107" s="13" customFormat="1" x14ac:dyDescent="0.2"/>
    <row r="2108" s="13" customFormat="1" x14ac:dyDescent="0.2"/>
    <row r="2109" s="13" customFormat="1" x14ac:dyDescent="0.2"/>
    <row r="2110" s="13" customFormat="1" x14ac:dyDescent="0.2"/>
    <row r="2111" s="13" customFormat="1" x14ac:dyDescent="0.2"/>
    <row r="2112" s="13" customFormat="1" x14ac:dyDescent="0.2"/>
    <row r="2113" s="13" customFormat="1" x14ac:dyDescent="0.2"/>
    <row r="2114" s="13" customFormat="1" x14ac:dyDescent="0.2"/>
    <row r="2115" s="13" customFormat="1" x14ac:dyDescent="0.2"/>
    <row r="2116" s="13" customFormat="1" x14ac:dyDescent="0.2"/>
    <row r="2117" s="13" customFormat="1" x14ac:dyDescent="0.2"/>
    <row r="2118" s="13" customFormat="1" x14ac:dyDescent="0.2"/>
    <row r="2119" s="13" customFormat="1" x14ac:dyDescent="0.2"/>
    <row r="2120" s="13" customFormat="1" x14ac:dyDescent="0.2"/>
    <row r="2121" s="13" customFormat="1" x14ac:dyDescent="0.2"/>
    <row r="2122" s="13" customFormat="1" x14ac:dyDescent="0.2"/>
    <row r="2123" s="13" customFormat="1" x14ac:dyDescent="0.2"/>
    <row r="2124" s="13" customFormat="1" x14ac:dyDescent="0.2"/>
    <row r="2125" s="13" customFormat="1" x14ac:dyDescent="0.2"/>
    <row r="2126" s="13" customFormat="1" x14ac:dyDescent="0.2"/>
    <row r="2127" s="13" customFormat="1" x14ac:dyDescent="0.2"/>
    <row r="2128" s="13" customFormat="1" x14ac:dyDescent="0.2"/>
    <row r="2129" s="13" customFormat="1" x14ac:dyDescent="0.2"/>
    <row r="2130" s="13" customFormat="1" x14ac:dyDescent="0.2"/>
    <row r="2131" s="13" customFormat="1" x14ac:dyDescent="0.2"/>
    <row r="2132" s="13" customFormat="1" x14ac:dyDescent="0.2"/>
    <row r="2133" s="13" customFormat="1" x14ac:dyDescent="0.2"/>
    <row r="2134" s="13" customFormat="1" x14ac:dyDescent="0.2"/>
    <row r="2135" s="13" customFormat="1" x14ac:dyDescent="0.2"/>
    <row r="2136" s="13" customFormat="1" x14ac:dyDescent="0.2"/>
    <row r="2137" s="13" customFormat="1" x14ac:dyDescent="0.2"/>
    <row r="2138" s="13" customFormat="1" x14ac:dyDescent="0.2"/>
    <row r="2139" s="13" customFormat="1" x14ac:dyDescent="0.2"/>
    <row r="2140" s="13" customFormat="1" x14ac:dyDescent="0.2"/>
    <row r="2141" s="13" customFormat="1" x14ac:dyDescent="0.2"/>
    <row r="2142" s="13" customFormat="1" x14ac:dyDescent="0.2"/>
    <row r="2143" s="13" customFormat="1" x14ac:dyDescent="0.2"/>
    <row r="2144" s="13" customFormat="1" x14ac:dyDescent="0.2"/>
    <row r="2145" s="13" customFormat="1" x14ac:dyDescent="0.2"/>
    <row r="2146" s="13" customFormat="1" x14ac:dyDescent="0.2"/>
    <row r="2147" s="13" customFormat="1" x14ac:dyDescent="0.2"/>
    <row r="2148" s="13" customFormat="1" x14ac:dyDescent="0.2"/>
    <row r="2149" s="13" customFormat="1" x14ac:dyDescent="0.2"/>
    <row r="2150" s="13" customFormat="1" x14ac:dyDescent="0.2"/>
    <row r="2151" s="13" customFormat="1" x14ac:dyDescent="0.2"/>
    <row r="2152" s="13" customFormat="1" x14ac:dyDescent="0.2"/>
    <row r="2153" s="13" customFormat="1" x14ac:dyDescent="0.2"/>
    <row r="2154" s="13" customFormat="1" x14ac:dyDescent="0.2"/>
    <row r="2155" s="13" customFormat="1" x14ac:dyDescent="0.2"/>
    <row r="2156" s="13" customFormat="1" x14ac:dyDescent="0.2"/>
    <row r="2157" s="13" customFormat="1" x14ac:dyDescent="0.2"/>
    <row r="2158" s="13" customFormat="1" x14ac:dyDescent="0.2"/>
    <row r="2159" s="13" customFormat="1" x14ac:dyDescent="0.2"/>
    <row r="2160" s="13" customFormat="1" x14ac:dyDescent="0.2"/>
    <row r="2161" s="13" customFormat="1" x14ac:dyDescent="0.2"/>
    <row r="2162" s="13" customFormat="1" x14ac:dyDescent="0.2"/>
    <row r="2163" s="13" customFormat="1" x14ac:dyDescent="0.2"/>
    <row r="2164" s="13" customFormat="1" x14ac:dyDescent="0.2"/>
    <row r="2165" s="13" customFormat="1" x14ac:dyDescent="0.2"/>
    <row r="2166" s="13" customFormat="1" x14ac:dyDescent="0.2"/>
    <row r="2167" s="13" customFormat="1" x14ac:dyDescent="0.2"/>
    <row r="2168" s="13" customFormat="1" x14ac:dyDescent="0.2"/>
    <row r="2169" s="13" customFormat="1" x14ac:dyDescent="0.2"/>
    <row r="2170" s="13" customFormat="1" x14ac:dyDescent="0.2"/>
    <row r="2171" s="13" customFormat="1" x14ac:dyDescent="0.2"/>
    <row r="2172" s="13" customFormat="1" x14ac:dyDescent="0.2"/>
    <row r="2173" s="13" customFormat="1" x14ac:dyDescent="0.2"/>
    <row r="2174" s="13" customFormat="1" x14ac:dyDescent="0.2"/>
    <row r="2175" s="13" customFormat="1" x14ac:dyDescent="0.2"/>
    <row r="2176" s="13" customFormat="1" x14ac:dyDescent="0.2"/>
    <row r="2177" s="13" customFormat="1" x14ac:dyDescent="0.2"/>
    <row r="2178" s="13" customFormat="1" x14ac:dyDescent="0.2"/>
    <row r="2179" s="13" customFormat="1" x14ac:dyDescent="0.2"/>
    <row r="2180" s="13" customFormat="1" x14ac:dyDescent="0.2"/>
    <row r="2181" s="13" customFormat="1" x14ac:dyDescent="0.2"/>
    <row r="2182" s="13" customFormat="1" x14ac:dyDescent="0.2"/>
    <row r="2183" s="13" customFormat="1" x14ac:dyDescent="0.2"/>
    <row r="2184" s="13" customFormat="1" x14ac:dyDescent="0.2"/>
    <row r="2185" s="13" customFormat="1" x14ac:dyDescent="0.2"/>
    <row r="2186" s="13" customFormat="1" x14ac:dyDescent="0.2"/>
    <row r="2187" s="13" customFormat="1" x14ac:dyDescent="0.2"/>
    <row r="2188" s="13" customFormat="1" x14ac:dyDescent="0.2"/>
    <row r="2189" s="13" customFormat="1" x14ac:dyDescent="0.2"/>
    <row r="2190" s="13" customFormat="1" x14ac:dyDescent="0.2"/>
    <row r="2191" s="13" customFormat="1" x14ac:dyDescent="0.2"/>
    <row r="2192" s="13" customFormat="1" x14ac:dyDescent="0.2"/>
    <row r="2193" s="13" customFormat="1" x14ac:dyDescent="0.2"/>
    <row r="2194" s="13" customFormat="1" x14ac:dyDescent="0.2"/>
    <row r="2195" s="13" customFormat="1" x14ac:dyDescent="0.2"/>
    <row r="2196" s="13" customFormat="1" x14ac:dyDescent="0.2"/>
    <row r="2197" s="13" customFormat="1" x14ac:dyDescent="0.2"/>
    <row r="2198" s="13" customFormat="1" x14ac:dyDescent="0.2"/>
    <row r="2199" s="13" customFormat="1" x14ac:dyDescent="0.2"/>
    <row r="2200" s="13" customFormat="1" x14ac:dyDescent="0.2"/>
    <row r="2201" s="13" customFormat="1" x14ac:dyDescent="0.2"/>
    <row r="2202" s="13" customFormat="1" x14ac:dyDescent="0.2"/>
    <row r="2203" s="13" customFormat="1" x14ac:dyDescent="0.2"/>
    <row r="2204" s="13" customFormat="1" x14ac:dyDescent="0.2"/>
    <row r="2205" s="13" customFormat="1" x14ac:dyDescent="0.2"/>
    <row r="2206" s="13" customFormat="1" x14ac:dyDescent="0.2"/>
    <row r="2207" s="13" customFormat="1" x14ac:dyDescent="0.2"/>
    <row r="2208" s="13" customFormat="1" x14ac:dyDescent="0.2"/>
    <row r="2209" s="13" customFormat="1" x14ac:dyDescent="0.2"/>
    <row r="2210" s="13" customFormat="1" x14ac:dyDescent="0.2"/>
    <row r="2211" s="13" customFormat="1" x14ac:dyDescent="0.2"/>
    <row r="2212" s="13" customFormat="1" x14ac:dyDescent="0.2"/>
    <row r="2213" s="13" customFormat="1" x14ac:dyDescent="0.2"/>
    <row r="2214" s="13" customFormat="1" x14ac:dyDescent="0.2"/>
    <row r="2215" s="13" customFormat="1" x14ac:dyDescent="0.2"/>
    <row r="2216" s="13" customFormat="1" x14ac:dyDescent="0.2"/>
    <row r="2217" s="13" customFormat="1" x14ac:dyDescent="0.2"/>
    <row r="2218" s="13" customFormat="1" x14ac:dyDescent="0.2"/>
    <row r="2219" s="13" customFormat="1" x14ac:dyDescent="0.2"/>
    <row r="2220" s="13" customFormat="1" x14ac:dyDescent="0.2"/>
    <row r="2221" s="13" customFormat="1" x14ac:dyDescent="0.2"/>
    <row r="2222" s="13" customFormat="1" x14ac:dyDescent="0.2"/>
    <row r="2223" s="13" customFormat="1" x14ac:dyDescent="0.2"/>
    <row r="2224" s="13" customFormat="1" x14ac:dyDescent="0.2"/>
    <row r="2225" s="13" customFormat="1" x14ac:dyDescent="0.2"/>
    <row r="2226" s="13" customFormat="1" x14ac:dyDescent="0.2"/>
    <row r="2227" s="13" customFormat="1" x14ac:dyDescent="0.2"/>
    <row r="2228" s="13" customFormat="1" x14ac:dyDescent="0.2"/>
    <row r="2229" s="13" customFormat="1" x14ac:dyDescent="0.2"/>
    <row r="2230" s="13" customFormat="1" x14ac:dyDescent="0.2"/>
    <row r="2231" s="13" customFormat="1" x14ac:dyDescent="0.2"/>
    <row r="2232" s="13" customFormat="1" x14ac:dyDescent="0.2"/>
    <row r="2233" s="13" customFormat="1" x14ac:dyDescent="0.2"/>
    <row r="2234" s="13" customFormat="1" x14ac:dyDescent="0.2"/>
    <row r="2235" s="13" customFormat="1" x14ac:dyDescent="0.2"/>
    <row r="2236" s="13" customFormat="1" x14ac:dyDescent="0.2"/>
    <row r="2237" s="13" customFormat="1" x14ac:dyDescent="0.2"/>
    <row r="2238" s="13" customFormat="1" x14ac:dyDescent="0.2"/>
    <row r="2239" s="13" customFormat="1" x14ac:dyDescent="0.2"/>
    <row r="2240" s="13" customFormat="1" x14ac:dyDescent="0.2"/>
    <row r="2241" s="13" customFormat="1" x14ac:dyDescent="0.2"/>
    <row r="2242" s="13" customFormat="1" x14ac:dyDescent="0.2"/>
    <row r="2243" s="13" customFormat="1" x14ac:dyDescent="0.2"/>
    <row r="2244" s="13" customFormat="1" x14ac:dyDescent="0.2"/>
    <row r="2245" s="13" customFormat="1" x14ac:dyDescent="0.2"/>
    <row r="2246" s="13" customFormat="1" x14ac:dyDescent="0.2"/>
    <row r="2247" s="13" customFormat="1" x14ac:dyDescent="0.2"/>
    <row r="2248" s="13" customFormat="1" x14ac:dyDescent="0.2"/>
    <row r="2249" s="13" customFormat="1" x14ac:dyDescent="0.2"/>
    <row r="2250" s="13" customFormat="1" x14ac:dyDescent="0.2"/>
    <row r="2251" s="13" customFormat="1" x14ac:dyDescent="0.2"/>
    <row r="2252" s="13" customFormat="1" x14ac:dyDescent="0.2"/>
    <row r="2253" s="13" customFormat="1" x14ac:dyDescent="0.2"/>
    <row r="2254" s="13" customFormat="1" x14ac:dyDescent="0.2"/>
    <row r="2255" s="13" customFormat="1" x14ac:dyDescent="0.2"/>
    <row r="2256" s="13" customFormat="1" x14ac:dyDescent="0.2"/>
    <row r="2257" s="13" customFormat="1" x14ac:dyDescent="0.2"/>
    <row r="2258" s="13" customFormat="1" x14ac:dyDescent="0.2"/>
    <row r="2259" s="13" customFormat="1" x14ac:dyDescent="0.2"/>
    <row r="2260" s="13" customFormat="1" x14ac:dyDescent="0.2"/>
    <row r="2261" s="13" customFormat="1" x14ac:dyDescent="0.2"/>
    <row r="2262" s="13" customFormat="1" x14ac:dyDescent="0.2"/>
    <row r="2263" s="13" customFormat="1" x14ac:dyDescent="0.2"/>
    <row r="2264" s="13" customFormat="1" x14ac:dyDescent="0.2"/>
    <row r="2265" s="13" customFormat="1" x14ac:dyDescent="0.2"/>
    <row r="2266" s="13" customFormat="1" x14ac:dyDescent="0.2"/>
    <row r="2267" s="13" customFormat="1" x14ac:dyDescent="0.2"/>
    <row r="2268" s="13" customFormat="1" x14ac:dyDescent="0.2"/>
    <row r="2269" s="13" customFormat="1" x14ac:dyDescent="0.2"/>
    <row r="2270" s="13" customFormat="1" x14ac:dyDescent="0.2"/>
    <row r="2271" s="13" customFormat="1" x14ac:dyDescent="0.2"/>
    <row r="2272" s="13" customFormat="1" x14ac:dyDescent="0.2"/>
    <row r="2273" s="13" customFormat="1" x14ac:dyDescent="0.2"/>
    <row r="2274" s="13" customFormat="1" x14ac:dyDescent="0.2"/>
    <row r="2275" s="13" customFormat="1" x14ac:dyDescent="0.2"/>
    <row r="2276" s="13" customFormat="1" x14ac:dyDescent="0.2"/>
    <row r="2277" s="13" customFormat="1" x14ac:dyDescent="0.2"/>
    <row r="2278" s="13" customFormat="1" x14ac:dyDescent="0.2"/>
    <row r="2279" s="13" customFormat="1" x14ac:dyDescent="0.2"/>
    <row r="2280" s="13" customFormat="1" x14ac:dyDescent="0.2"/>
    <row r="2281" s="13" customFormat="1" x14ac:dyDescent="0.2"/>
    <row r="2282" s="13" customFormat="1" x14ac:dyDescent="0.2"/>
    <row r="2283" s="13" customFormat="1" x14ac:dyDescent="0.2"/>
    <row r="2284" s="13" customFormat="1" x14ac:dyDescent="0.2"/>
    <row r="2285" s="13" customFormat="1" x14ac:dyDescent="0.2"/>
    <row r="2286" s="13" customFormat="1" x14ac:dyDescent="0.2"/>
    <row r="2287" s="13" customFormat="1" x14ac:dyDescent="0.2"/>
    <row r="2288" s="13" customFormat="1" x14ac:dyDescent="0.2"/>
    <row r="2289" s="13" customFormat="1" x14ac:dyDescent="0.2"/>
    <row r="2290" s="13" customFormat="1" x14ac:dyDescent="0.2"/>
    <row r="2291" s="13" customFormat="1" x14ac:dyDescent="0.2"/>
    <row r="2292" s="13" customFormat="1" x14ac:dyDescent="0.2"/>
    <row r="2293" s="13" customFormat="1" x14ac:dyDescent="0.2"/>
    <row r="2294" s="13" customFormat="1" x14ac:dyDescent="0.2"/>
    <row r="2295" s="13" customFormat="1" x14ac:dyDescent="0.2"/>
    <row r="2296" s="13" customFormat="1" x14ac:dyDescent="0.2"/>
    <row r="2297" s="13" customFormat="1" x14ac:dyDescent="0.2"/>
    <row r="2298" s="13" customFormat="1" x14ac:dyDescent="0.2"/>
    <row r="2299" s="13" customFormat="1" x14ac:dyDescent="0.2"/>
    <row r="2300" s="13" customFormat="1" x14ac:dyDescent="0.2"/>
    <row r="2301" s="13" customFormat="1" x14ac:dyDescent="0.2"/>
    <row r="2302" s="13" customFormat="1" x14ac:dyDescent="0.2"/>
    <row r="2303" s="13" customFormat="1" x14ac:dyDescent="0.2"/>
    <row r="2304" s="13" customFormat="1" x14ac:dyDescent="0.2"/>
    <row r="2305" s="13" customFormat="1" x14ac:dyDescent="0.2"/>
    <row r="2306" s="13" customFormat="1" x14ac:dyDescent="0.2"/>
    <row r="2307" s="13" customFormat="1" x14ac:dyDescent="0.2"/>
    <row r="2308" s="13" customFormat="1" x14ac:dyDescent="0.2"/>
    <row r="2309" s="13" customFormat="1" x14ac:dyDescent="0.2"/>
    <row r="2310" s="13" customFormat="1" x14ac:dyDescent="0.2"/>
    <row r="2311" s="13" customFormat="1" x14ac:dyDescent="0.2"/>
    <row r="2312" s="13" customFormat="1" x14ac:dyDescent="0.2"/>
    <row r="2313" s="13" customFormat="1" x14ac:dyDescent="0.2"/>
    <row r="2314" s="13" customFormat="1" x14ac:dyDescent="0.2"/>
    <row r="2315" s="13" customFormat="1" x14ac:dyDescent="0.2"/>
    <row r="2316" s="13" customFormat="1" x14ac:dyDescent="0.2"/>
    <row r="2317" s="13" customFormat="1" x14ac:dyDescent="0.2"/>
    <row r="2318" s="13" customFormat="1" x14ac:dyDescent="0.2"/>
    <row r="2319" s="13" customFormat="1" x14ac:dyDescent="0.2"/>
    <row r="2320" s="13" customFormat="1" x14ac:dyDescent="0.2"/>
    <row r="2321" s="13" customFormat="1" x14ac:dyDescent="0.2"/>
    <row r="2322" s="13" customFormat="1" x14ac:dyDescent="0.2"/>
    <row r="2323" s="13" customFormat="1" x14ac:dyDescent="0.2"/>
    <row r="2324" s="13" customFormat="1" x14ac:dyDescent="0.2"/>
    <row r="2325" s="13" customFormat="1" x14ac:dyDescent="0.2"/>
    <row r="2326" s="13" customFormat="1" x14ac:dyDescent="0.2"/>
    <row r="2327" s="13" customFormat="1" x14ac:dyDescent="0.2"/>
    <row r="2328" s="13" customFormat="1" x14ac:dyDescent="0.2"/>
    <row r="2329" s="13" customFormat="1" x14ac:dyDescent="0.2"/>
    <row r="2330" s="13" customFormat="1" x14ac:dyDescent="0.2"/>
    <row r="2331" s="13" customFormat="1" x14ac:dyDescent="0.2"/>
    <row r="2332" s="13" customFormat="1" x14ac:dyDescent="0.2"/>
    <row r="2333" s="13" customFormat="1" x14ac:dyDescent="0.2"/>
    <row r="2334" s="13" customFormat="1" x14ac:dyDescent="0.2"/>
    <row r="2335" s="13" customFormat="1" x14ac:dyDescent="0.2"/>
    <row r="2336" s="13" customFormat="1" x14ac:dyDescent="0.2"/>
    <row r="2337" s="13" customFormat="1" x14ac:dyDescent="0.2"/>
    <row r="2338" s="13" customFormat="1" x14ac:dyDescent="0.2"/>
    <row r="2339" s="13" customFormat="1" x14ac:dyDescent="0.2"/>
    <row r="2340" s="13" customFormat="1" x14ac:dyDescent="0.2"/>
    <row r="2341" s="13" customFormat="1" x14ac:dyDescent="0.2"/>
    <row r="2342" s="13" customFormat="1" x14ac:dyDescent="0.2"/>
    <row r="2343" s="13" customFormat="1" x14ac:dyDescent="0.2"/>
    <row r="2344" s="13" customFormat="1" x14ac:dyDescent="0.2"/>
    <row r="2345" s="13" customFormat="1" x14ac:dyDescent="0.2"/>
    <row r="2346" s="13" customFormat="1" x14ac:dyDescent="0.2"/>
    <row r="2347" s="13" customFormat="1" x14ac:dyDescent="0.2"/>
    <row r="2348" s="13" customFormat="1" x14ac:dyDescent="0.2"/>
    <row r="2349" s="13" customFormat="1" x14ac:dyDescent="0.2"/>
    <row r="2350" s="13" customFormat="1" x14ac:dyDescent="0.2"/>
    <row r="2351" s="13" customFormat="1" x14ac:dyDescent="0.2"/>
    <row r="2352" s="13" customFormat="1" x14ac:dyDescent="0.2"/>
    <row r="2353" s="13" customFormat="1" x14ac:dyDescent="0.2"/>
    <row r="2354" s="13" customFormat="1" x14ac:dyDescent="0.2"/>
    <row r="2355" s="13" customFormat="1" x14ac:dyDescent="0.2"/>
    <row r="2356" s="13" customFormat="1" x14ac:dyDescent="0.2"/>
    <row r="2357" s="13" customFormat="1" x14ac:dyDescent="0.2"/>
    <row r="2358" s="13" customFormat="1" x14ac:dyDescent="0.2"/>
    <row r="2359" s="13" customFormat="1" x14ac:dyDescent="0.2"/>
    <row r="2360" s="13" customFormat="1" x14ac:dyDescent="0.2"/>
    <row r="2361" s="13" customFormat="1" x14ac:dyDescent="0.2"/>
    <row r="2362" s="13" customFormat="1" x14ac:dyDescent="0.2"/>
    <row r="2363" s="13" customFormat="1" x14ac:dyDescent="0.2"/>
    <row r="2364" s="13" customFormat="1" x14ac:dyDescent="0.2"/>
    <row r="2365" s="13" customFormat="1" x14ac:dyDescent="0.2"/>
    <row r="2366" s="13" customFormat="1" x14ac:dyDescent="0.2"/>
    <row r="2367" s="13" customFormat="1" x14ac:dyDescent="0.2"/>
    <row r="2368" s="13" customFormat="1" x14ac:dyDescent="0.2"/>
    <row r="2369" s="13" customFormat="1" x14ac:dyDescent="0.2"/>
    <row r="2370" s="13" customFormat="1" x14ac:dyDescent="0.2"/>
    <row r="2371" s="13" customFormat="1" x14ac:dyDescent="0.2"/>
    <row r="2372" s="13" customFormat="1" x14ac:dyDescent="0.2"/>
    <row r="2373" s="13" customFormat="1" x14ac:dyDescent="0.2"/>
    <row r="2374" s="13" customFormat="1" x14ac:dyDescent="0.2"/>
    <row r="2375" s="13" customFormat="1" x14ac:dyDescent="0.2"/>
    <row r="2376" s="13" customFormat="1" x14ac:dyDescent="0.2"/>
    <row r="2377" s="13" customFormat="1" x14ac:dyDescent="0.2"/>
    <row r="2378" s="13" customFormat="1" x14ac:dyDescent="0.2"/>
    <row r="2379" s="13" customFormat="1" x14ac:dyDescent="0.2"/>
    <row r="2380" s="13" customFormat="1" x14ac:dyDescent="0.2"/>
    <row r="2381" s="13" customFormat="1" x14ac:dyDescent="0.2"/>
    <row r="2382" s="13" customFormat="1" x14ac:dyDescent="0.2"/>
    <row r="2383" s="13" customFormat="1" x14ac:dyDescent="0.2"/>
    <row r="2384" s="13" customFormat="1" x14ac:dyDescent="0.2"/>
    <row r="2385" s="13" customFormat="1" x14ac:dyDescent="0.2"/>
    <row r="2386" s="13" customFormat="1" x14ac:dyDescent="0.2"/>
    <row r="2387" s="13" customFormat="1" x14ac:dyDescent="0.2"/>
    <row r="2388" s="13" customFormat="1" x14ac:dyDescent="0.2"/>
    <row r="2389" s="13" customFormat="1" x14ac:dyDescent="0.2"/>
    <row r="2390" s="13" customFormat="1" x14ac:dyDescent="0.2"/>
    <row r="2391" s="13" customFormat="1" x14ac:dyDescent="0.2"/>
    <row r="2392" s="13" customFormat="1" x14ac:dyDescent="0.2"/>
    <row r="2393" s="13" customFormat="1" x14ac:dyDescent="0.2"/>
    <row r="2394" s="13" customFormat="1" x14ac:dyDescent="0.2"/>
    <row r="2395" s="13" customFormat="1" x14ac:dyDescent="0.2"/>
    <row r="2396" s="13" customFormat="1" x14ac:dyDescent="0.2"/>
    <row r="2397" s="13" customFormat="1" x14ac:dyDescent="0.2"/>
    <row r="2398" s="13" customFormat="1" x14ac:dyDescent="0.2"/>
    <row r="2399" s="13" customFormat="1" x14ac:dyDescent="0.2"/>
    <row r="2400" s="13" customFormat="1" x14ac:dyDescent="0.2"/>
    <row r="2401" s="13" customFormat="1" x14ac:dyDescent="0.2"/>
    <row r="2402" s="13" customFormat="1" x14ac:dyDescent="0.2"/>
    <row r="2403" s="13" customFormat="1" x14ac:dyDescent="0.2"/>
    <row r="2404" s="13" customFormat="1" x14ac:dyDescent="0.2"/>
    <row r="2405" s="13" customFormat="1" x14ac:dyDescent="0.2"/>
    <row r="2406" s="13" customFormat="1" x14ac:dyDescent="0.2"/>
    <row r="2407" s="13" customFormat="1" x14ac:dyDescent="0.2"/>
    <row r="2408" s="13" customFormat="1" x14ac:dyDescent="0.2"/>
    <row r="2409" s="13" customFormat="1" x14ac:dyDescent="0.2"/>
    <row r="2410" s="13" customFormat="1" x14ac:dyDescent="0.2"/>
    <row r="2411" s="13" customFormat="1" x14ac:dyDescent="0.2"/>
    <row r="2412" s="13" customFormat="1" x14ac:dyDescent="0.2"/>
    <row r="2413" s="13" customFormat="1" x14ac:dyDescent="0.2"/>
    <row r="2414" s="13" customFormat="1" x14ac:dyDescent="0.2"/>
    <row r="2415" s="13" customFormat="1" x14ac:dyDescent="0.2"/>
    <row r="2416" s="13" customFormat="1" x14ac:dyDescent="0.2"/>
    <row r="2417" s="13" customFormat="1" x14ac:dyDescent="0.2"/>
    <row r="2418" s="13" customFormat="1" x14ac:dyDescent="0.2"/>
    <row r="2419" s="13" customFormat="1" x14ac:dyDescent="0.2"/>
    <row r="2420" s="13" customFormat="1" x14ac:dyDescent="0.2"/>
    <row r="2421" s="13" customFormat="1" x14ac:dyDescent="0.2"/>
    <row r="2422" s="13" customFormat="1" x14ac:dyDescent="0.2"/>
    <row r="2423" s="13" customFormat="1" x14ac:dyDescent="0.2"/>
    <row r="2424" s="13" customFormat="1" x14ac:dyDescent="0.2"/>
    <row r="2425" s="13" customFormat="1" x14ac:dyDescent="0.2"/>
    <row r="2426" s="13" customFormat="1" x14ac:dyDescent="0.2"/>
    <row r="2427" s="13" customFormat="1" x14ac:dyDescent="0.2"/>
    <row r="2428" s="13" customFormat="1" x14ac:dyDescent="0.2"/>
    <row r="2429" s="13" customFormat="1" x14ac:dyDescent="0.2"/>
    <row r="2430" s="13" customFormat="1" x14ac:dyDescent="0.2"/>
    <row r="2431" s="13" customFormat="1" x14ac:dyDescent="0.2"/>
    <row r="2432" s="13" customFormat="1" x14ac:dyDescent="0.2"/>
    <row r="2433" s="13" customFormat="1" x14ac:dyDescent="0.2"/>
    <row r="2434" s="13" customFormat="1" x14ac:dyDescent="0.2"/>
    <row r="2435" s="13" customFormat="1" x14ac:dyDescent="0.2"/>
    <row r="2436" s="13" customFormat="1" x14ac:dyDescent="0.2"/>
    <row r="2437" s="13" customFormat="1" x14ac:dyDescent="0.2"/>
    <row r="2438" s="13" customFormat="1" x14ac:dyDescent="0.2"/>
    <row r="2439" s="13" customFormat="1" x14ac:dyDescent="0.2"/>
    <row r="2440" s="13" customFormat="1" x14ac:dyDescent="0.2"/>
    <row r="2441" s="13" customFormat="1" x14ac:dyDescent="0.2"/>
    <row r="2442" s="13" customFormat="1" x14ac:dyDescent="0.2"/>
    <row r="2443" s="13" customFormat="1" x14ac:dyDescent="0.2"/>
    <row r="2444" s="13" customFormat="1" x14ac:dyDescent="0.2"/>
    <row r="2445" s="13" customFormat="1" x14ac:dyDescent="0.2"/>
    <row r="2446" s="13" customFormat="1" x14ac:dyDescent="0.2"/>
    <row r="2447" s="13" customFormat="1" x14ac:dyDescent="0.2"/>
    <row r="2448" s="13" customFormat="1" x14ac:dyDescent="0.2"/>
    <row r="2449" s="13" customFormat="1" x14ac:dyDescent="0.2"/>
    <row r="2450" s="13" customFormat="1" x14ac:dyDescent="0.2"/>
    <row r="2451" s="13" customFormat="1" x14ac:dyDescent="0.2"/>
    <row r="2452" s="13" customFormat="1" x14ac:dyDescent="0.2"/>
    <row r="2453" s="13" customFormat="1" x14ac:dyDescent="0.2"/>
    <row r="2454" s="13" customFormat="1" x14ac:dyDescent="0.2"/>
    <row r="2455" s="13" customFormat="1" x14ac:dyDescent="0.2"/>
    <row r="2456" s="13" customFormat="1" x14ac:dyDescent="0.2"/>
    <row r="2457" s="13" customFormat="1" x14ac:dyDescent="0.2"/>
    <row r="2458" s="13" customFormat="1" x14ac:dyDescent="0.2"/>
    <row r="2459" s="13" customFormat="1" x14ac:dyDescent="0.2"/>
    <row r="2460" s="13" customFormat="1" x14ac:dyDescent="0.2"/>
    <row r="2461" s="13" customFormat="1" x14ac:dyDescent="0.2"/>
    <row r="2462" s="13" customFormat="1" x14ac:dyDescent="0.2"/>
    <row r="2463" s="13" customFormat="1" x14ac:dyDescent="0.2"/>
    <row r="2464" s="13" customFormat="1" x14ac:dyDescent="0.2"/>
    <row r="2465" s="13" customFormat="1" x14ac:dyDescent="0.2"/>
    <row r="2466" s="13" customFormat="1" x14ac:dyDescent="0.2"/>
    <row r="2467" s="13" customFormat="1" x14ac:dyDescent="0.2"/>
    <row r="2468" s="13" customFormat="1" x14ac:dyDescent="0.2"/>
    <row r="2469" s="13" customFormat="1" x14ac:dyDescent="0.2"/>
    <row r="2470" s="13" customFormat="1" x14ac:dyDescent="0.2"/>
    <row r="2471" s="13" customFormat="1" x14ac:dyDescent="0.2"/>
    <row r="2472" s="13" customFormat="1" x14ac:dyDescent="0.2"/>
    <row r="2473" s="13" customFormat="1" x14ac:dyDescent="0.2"/>
    <row r="2474" s="13" customFormat="1" x14ac:dyDescent="0.2"/>
    <row r="2475" s="13" customFormat="1" x14ac:dyDescent="0.2"/>
    <row r="2476" s="13" customFormat="1" x14ac:dyDescent="0.2"/>
    <row r="2477" s="13" customFormat="1" x14ac:dyDescent="0.2"/>
    <row r="2478" s="13" customFormat="1" x14ac:dyDescent="0.2"/>
    <row r="2479" s="13" customFormat="1" x14ac:dyDescent="0.2"/>
    <row r="2480" s="13" customFormat="1" x14ac:dyDescent="0.2"/>
    <row r="2481" s="13" customFormat="1" x14ac:dyDescent="0.2"/>
    <row r="2482" s="13" customFormat="1" x14ac:dyDescent="0.2"/>
    <row r="2483" s="13" customFormat="1" x14ac:dyDescent="0.2"/>
    <row r="2484" s="13" customFormat="1" x14ac:dyDescent="0.2"/>
    <row r="2485" s="13" customFormat="1" x14ac:dyDescent="0.2"/>
    <row r="2486" s="13" customFormat="1" x14ac:dyDescent="0.2"/>
    <row r="2487" s="13" customFormat="1" x14ac:dyDescent="0.2"/>
    <row r="2488" s="13" customFormat="1" x14ac:dyDescent="0.2"/>
    <row r="2489" s="13" customFormat="1" x14ac:dyDescent="0.2"/>
    <row r="2490" s="13" customFormat="1" x14ac:dyDescent="0.2"/>
    <row r="2491" s="13" customFormat="1" x14ac:dyDescent="0.2"/>
    <row r="2492" s="13" customFormat="1" x14ac:dyDescent="0.2"/>
    <row r="2493" s="13" customFormat="1" x14ac:dyDescent="0.2"/>
    <row r="2494" s="13" customFormat="1" x14ac:dyDescent="0.2"/>
    <row r="2495" s="13" customFormat="1" x14ac:dyDescent="0.2"/>
    <row r="2496" s="13" customFormat="1" x14ac:dyDescent="0.2"/>
    <row r="2497" s="13" customFormat="1" x14ac:dyDescent="0.2"/>
    <row r="2498" s="13" customFormat="1" x14ac:dyDescent="0.2"/>
    <row r="2499" s="13" customFormat="1" x14ac:dyDescent="0.2"/>
    <row r="2500" s="13" customFormat="1" x14ac:dyDescent="0.2"/>
    <row r="2501" s="13" customFormat="1" x14ac:dyDescent="0.2"/>
    <row r="2502" s="13" customFormat="1" x14ac:dyDescent="0.2"/>
    <row r="2503" s="13" customFormat="1" x14ac:dyDescent="0.2"/>
    <row r="2504" s="13" customFormat="1" x14ac:dyDescent="0.2"/>
    <row r="2505" s="13" customFormat="1" x14ac:dyDescent="0.2"/>
    <row r="2506" s="13" customFormat="1" x14ac:dyDescent="0.2"/>
    <row r="2507" s="13" customFormat="1" x14ac:dyDescent="0.2"/>
    <row r="2508" s="13" customFormat="1" x14ac:dyDescent="0.2"/>
    <row r="2509" s="13" customFormat="1" x14ac:dyDescent="0.2"/>
    <row r="2510" s="13" customFormat="1" x14ac:dyDescent="0.2"/>
    <row r="2511" s="13" customFormat="1" x14ac:dyDescent="0.2"/>
    <row r="2512" s="13" customFormat="1" x14ac:dyDescent="0.2"/>
    <row r="2513" s="13" customFormat="1" x14ac:dyDescent="0.2"/>
    <row r="2514" s="13" customFormat="1" x14ac:dyDescent="0.2"/>
    <row r="2515" s="13" customFormat="1" x14ac:dyDescent="0.2"/>
    <row r="2516" s="13" customFormat="1" x14ac:dyDescent="0.2"/>
    <row r="2517" s="13" customFormat="1" x14ac:dyDescent="0.2"/>
    <row r="2518" s="13" customFormat="1" x14ac:dyDescent="0.2"/>
    <row r="2519" s="13" customFormat="1" x14ac:dyDescent="0.2"/>
    <row r="2520" s="13" customFormat="1" x14ac:dyDescent="0.2"/>
    <row r="2521" s="13" customFormat="1" x14ac:dyDescent="0.2"/>
    <row r="2522" s="13" customFormat="1" x14ac:dyDescent="0.2"/>
    <row r="2523" s="13" customFormat="1" x14ac:dyDescent="0.2"/>
    <row r="2524" s="13" customFormat="1" x14ac:dyDescent="0.2"/>
    <row r="2525" s="13" customFormat="1" x14ac:dyDescent="0.2"/>
    <row r="2526" s="13" customFormat="1" x14ac:dyDescent="0.2"/>
    <row r="2527" s="13" customFormat="1" x14ac:dyDescent="0.2"/>
    <row r="2528" s="13" customFormat="1" x14ac:dyDescent="0.2"/>
    <row r="2529" s="13" customFormat="1" x14ac:dyDescent="0.2"/>
    <row r="2530" s="13" customFormat="1" x14ac:dyDescent="0.2"/>
    <row r="2531" s="13" customFormat="1" x14ac:dyDescent="0.2"/>
    <row r="2532" s="13" customFormat="1" x14ac:dyDescent="0.2"/>
    <row r="2533" s="13" customFormat="1" x14ac:dyDescent="0.2"/>
    <row r="2534" s="13" customFormat="1" x14ac:dyDescent="0.2"/>
    <row r="2535" s="13" customFormat="1" x14ac:dyDescent="0.2"/>
    <row r="2536" s="13" customFormat="1" x14ac:dyDescent="0.2"/>
    <row r="2537" s="13" customFormat="1" x14ac:dyDescent="0.2"/>
    <row r="2538" s="13" customFormat="1" x14ac:dyDescent="0.2"/>
    <row r="2539" s="13" customFormat="1" x14ac:dyDescent="0.2"/>
    <row r="2540" s="13" customFormat="1" x14ac:dyDescent="0.2"/>
    <row r="2541" s="13" customFormat="1" x14ac:dyDescent="0.2"/>
    <row r="2542" s="13" customFormat="1" x14ac:dyDescent="0.2"/>
    <row r="2543" s="13" customFormat="1" x14ac:dyDescent="0.2"/>
    <row r="2544" s="13" customFormat="1" x14ac:dyDescent="0.2"/>
    <row r="2545" s="13" customFormat="1" x14ac:dyDescent="0.2"/>
    <row r="2546" s="13" customFormat="1" x14ac:dyDescent="0.2"/>
    <row r="2547" s="13" customFormat="1" x14ac:dyDescent="0.2"/>
    <row r="2548" s="13" customFormat="1" x14ac:dyDescent="0.2"/>
    <row r="2549" s="13" customFormat="1" x14ac:dyDescent="0.2"/>
    <row r="2550" s="13" customFormat="1" x14ac:dyDescent="0.2"/>
    <row r="2551" s="13" customFormat="1" x14ac:dyDescent="0.2"/>
    <row r="2552" s="13" customFormat="1" x14ac:dyDescent="0.2"/>
    <row r="2553" s="13" customFormat="1" x14ac:dyDescent="0.2"/>
    <row r="2554" s="13" customFormat="1" x14ac:dyDescent="0.2"/>
    <row r="2555" s="13" customFormat="1" x14ac:dyDescent="0.2"/>
    <row r="2556" s="13" customFormat="1" x14ac:dyDescent="0.2"/>
    <row r="2557" s="13" customFormat="1" x14ac:dyDescent="0.2"/>
    <row r="2558" s="13" customFormat="1" x14ac:dyDescent="0.2"/>
    <row r="2559" s="13" customFormat="1" x14ac:dyDescent="0.2"/>
    <row r="2560" s="13" customFormat="1" x14ac:dyDescent="0.2"/>
    <row r="2561" s="13" customFormat="1" x14ac:dyDescent="0.2"/>
    <row r="2562" s="13" customFormat="1" x14ac:dyDescent="0.2"/>
    <row r="2563" s="13" customFormat="1" x14ac:dyDescent="0.2"/>
    <row r="2564" s="13" customFormat="1" x14ac:dyDescent="0.2"/>
    <row r="2565" s="13" customFormat="1" x14ac:dyDescent="0.2"/>
    <row r="2566" s="13" customFormat="1" x14ac:dyDescent="0.2"/>
    <row r="2567" s="13" customFormat="1" x14ac:dyDescent="0.2"/>
    <row r="2568" s="13" customFormat="1" x14ac:dyDescent="0.2"/>
    <row r="2569" s="13" customFormat="1" x14ac:dyDescent="0.2"/>
    <row r="2570" s="13" customFormat="1" x14ac:dyDescent="0.2"/>
    <row r="2571" s="13" customFormat="1" x14ac:dyDescent="0.2"/>
    <row r="2572" s="13" customFormat="1" x14ac:dyDescent="0.2"/>
    <row r="2573" s="13" customFormat="1" x14ac:dyDescent="0.2"/>
    <row r="2574" s="13" customFormat="1" x14ac:dyDescent="0.2"/>
    <row r="2575" s="13" customFormat="1" x14ac:dyDescent="0.2"/>
    <row r="2576" s="13" customFormat="1" x14ac:dyDescent="0.2"/>
    <row r="2577" s="13" customFormat="1" x14ac:dyDescent="0.2"/>
    <row r="2578" s="13" customFormat="1" x14ac:dyDescent="0.2"/>
    <row r="2579" s="13" customFormat="1" x14ac:dyDescent="0.2"/>
    <row r="2580" s="13" customFormat="1" x14ac:dyDescent="0.2"/>
    <row r="2581" s="13" customFormat="1" x14ac:dyDescent="0.2"/>
    <row r="2582" s="13" customFormat="1" x14ac:dyDescent="0.2"/>
    <row r="2583" s="13" customFormat="1" x14ac:dyDescent="0.2"/>
    <row r="2584" s="13" customFormat="1" x14ac:dyDescent="0.2"/>
    <row r="2585" s="13" customFormat="1" x14ac:dyDescent="0.2"/>
    <row r="2586" s="13" customFormat="1" x14ac:dyDescent="0.2"/>
    <row r="2587" s="13" customFormat="1" x14ac:dyDescent="0.2"/>
    <row r="2588" s="13" customFormat="1" x14ac:dyDescent="0.2"/>
    <row r="2589" s="13" customFormat="1" x14ac:dyDescent="0.2"/>
    <row r="2590" s="13" customFormat="1" x14ac:dyDescent="0.2"/>
    <row r="2591" s="13" customFormat="1" x14ac:dyDescent="0.2"/>
    <row r="2592" s="13" customFormat="1" x14ac:dyDescent="0.2"/>
    <row r="2593" s="13" customFormat="1" x14ac:dyDescent="0.2"/>
    <row r="2594" s="13" customFormat="1" x14ac:dyDescent="0.2"/>
    <row r="2595" s="13" customFormat="1" x14ac:dyDescent="0.2"/>
    <row r="2596" s="13" customFormat="1" x14ac:dyDescent="0.2"/>
    <row r="2597" s="13" customFormat="1" x14ac:dyDescent="0.2"/>
    <row r="2598" s="13" customFormat="1" x14ac:dyDescent="0.2"/>
    <row r="2599" s="13" customFormat="1" x14ac:dyDescent="0.2"/>
    <row r="2600" s="13" customFormat="1" x14ac:dyDescent="0.2"/>
    <row r="2601" s="13" customFormat="1" x14ac:dyDescent="0.2"/>
    <row r="2602" s="13" customFormat="1" x14ac:dyDescent="0.2"/>
    <row r="2603" s="13" customFormat="1" x14ac:dyDescent="0.2"/>
    <row r="2604" s="13" customFormat="1" x14ac:dyDescent="0.2"/>
    <row r="2605" s="13" customFormat="1" x14ac:dyDescent="0.2"/>
    <row r="2606" s="13" customFormat="1" x14ac:dyDescent="0.2"/>
    <row r="2607" s="13" customFormat="1" x14ac:dyDescent="0.2"/>
    <row r="2608" s="13" customFormat="1" x14ac:dyDescent="0.2"/>
    <row r="2609" s="13" customFormat="1" x14ac:dyDescent="0.2"/>
    <row r="2610" s="13" customFormat="1" x14ac:dyDescent="0.2"/>
    <row r="2611" s="13" customFormat="1" x14ac:dyDescent="0.2"/>
    <row r="2612" s="13" customFormat="1" x14ac:dyDescent="0.2"/>
    <row r="2613" s="13" customFormat="1" x14ac:dyDescent="0.2"/>
    <row r="2614" s="13" customFormat="1" x14ac:dyDescent="0.2"/>
    <row r="2615" s="13" customFormat="1" x14ac:dyDescent="0.2"/>
    <row r="2616" s="13" customFormat="1" x14ac:dyDescent="0.2"/>
    <row r="2617" s="13" customFormat="1" x14ac:dyDescent="0.2"/>
    <row r="2618" s="13" customFormat="1" x14ac:dyDescent="0.2"/>
    <row r="2619" s="13" customFormat="1" x14ac:dyDescent="0.2"/>
    <row r="2620" s="13" customFormat="1" x14ac:dyDescent="0.2"/>
    <row r="2621" s="13" customFormat="1" x14ac:dyDescent="0.2"/>
    <row r="2622" s="13" customFormat="1" x14ac:dyDescent="0.2"/>
    <row r="2623" s="13" customFormat="1" x14ac:dyDescent="0.2"/>
    <row r="2624" s="13" customFormat="1" x14ac:dyDescent="0.2"/>
    <row r="2625" s="13" customFormat="1" x14ac:dyDescent="0.2"/>
    <row r="2626" s="13" customFormat="1" x14ac:dyDescent="0.2"/>
    <row r="2627" s="13" customFormat="1" x14ac:dyDescent="0.2"/>
    <row r="2628" s="13" customFormat="1" x14ac:dyDescent="0.2"/>
    <row r="2629" s="13" customFormat="1" x14ac:dyDescent="0.2"/>
    <row r="2630" s="13" customFormat="1" x14ac:dyDescent="0.2"/>
    <row r="2631" s="13" customFormat="1" x14ac:dyDescent="0.2"/>
    <row r="2632" s="13" customFormat="1" x14ac:dyDescent="0.2"/>
    <row r="2633" s="13" customFormat="1" x14ac:dyDescent="0.2"/>
    <row r="2634" s="13" customFormat="1" x14ac:dyDescent="0.2"/>
    <row r="2635" s="13" customFormat="1" x14ac:dyDescent="0.2"/>
    <row r="2636" s="13" customFormat="1" x14ac:dyDescent="0.2"/>
    <row r="2637" s="13" customFormat="1" x14ac:dyDescent="0.2"/>
    <row r="2638" s="13" customFormat="1" x14ac:dyDescent="0.2"/>
    <row r="2639" s="13" customFormat="1" x14ac:dyDescent="0.2"/>
    <row r="2640" s="13" customFormat="1" x14ac:dyDescent="0.2"/>
    <row r="2641" s="13" customFormat="1" x14ac:dyDescent="0.2"/>
    <row r="2642" s="13" customFormat="1" x14ac:dyDescent="0.2"/>
    <row r="2643" s="13" customFormat="1" x14ac:dyDescent="0.2"/>
    <row r="2644" s="13" customFormat="1" x14ac:dyDescent="0.2"/>
    <row r="2645" s="13" customFormat="1" x14ac:dyDescent="0.2"/>
    <row r="2646" s="13" customFormat="1" x14ac:dyDescent="0.2"/>
    <row r="2647" s="13" customFormat="1" x14ac:dyDescent="0.2"/>
    <row r="2648" s="13" customFormat="1" x14ac:dyDescent="0.2"/>
    <row r="2649" s="13" customFormat="1" x14ac:dyDescent="0.2"/>
    <row r="2650" s="13" customFormat="1" x14ac:dyDescent="0.2"/>
    <row r="2651" s="13" customFormat="1" x14ac:dyDescent="0.2"/>
    <row r="2652" s="13" customFormat="1" x14ac:dyDescent="0.2"/>
    <row r="2653" s="13" customFormat="1" x14ac:dyDescent="0.2"/>
    <row r="2654" s="13" customFormat="1" x14ac:dyDescent="0.2"/>
    <row r="2655" s="13" customFormat="1" x14ac:dyDescent="0.2"/>
    <row r="2656" s="13" customFormat="1" x14ac:dyDescent="0.2"/>
    <row r="2657" s="13" customFormat="1" x14ac:dyDescent="0.2"/>
    <row r="2658" s="13" customFormat="1" x14ac:dyDescent="0.2"/>
    <row r="2659" s="13" customFormat="1" x14ac:dyDescent="0.2"/>
    <row r="2660" s="13" customFormat="1" x14ac:dyDescent="0.2"/>
    <row r="2661" s="13" customFormat="1" x14ac:dyDescent="0.2"/>
    <row r="2662" s="13" customFormat="1" x14ac:dyDescent="0.2"/>
    <row r="2663" s="13" customFormat="1" x14ac:dyDescent="0.2"/>
    <row r="2664" s="13" customFormat="1" x14ac:dyDescent="0.2"/>
    <row r="2665" s="13" customFormat="1" x14ac:dyDescent="0.2"/>
    <row r="2666" s="13" customFormat="1" x14ac:dyDescent="0.2"/>
    <row r="2667" s="13" customFormat="1" x14ac:dyDescent="0.2"/>
    <row r="2668" s="13" customFormat="1" x14ac:dyDescent="0.2"/>
    <row r="2669" s="13" customFormat="1" x14ac:dyDescent="0.2"/>
    <row r="2670" s="13" customFormat="1" x14ac:dyDescent="0.2"/>
    <row r="2671" s="13" customFormat="1" x14ac:dyDescent="0.2"/>
    <row r="2672" s="13" customFormat="1" x14ac:dyDescent="0.2"/>
    <row r="2673" s="13" customFormat="1" x14ac:dyDescent="0.2"/>
    <row r="2674" s="13" customFormat="1" x14ac:dyDescent="0.2"/>
    <row r="2675" s="13" customFormat="1" x14ac:dyDescent="0.2"/>
    <row r="2676" s="13" customFormat="1" x14ac:dyDescent="0.2"/>
    <row r="2677" s="13" customFormat="1" x14ac:dyDescent="0.2"/>
    <row r="2678" s="13" customFormat="1" x14ac:dyDescent="0.2"/>
    <row r="2679" s="13" customFormat="1" x14ac:dyDescent="0.2"/>
    <row r="2680" s="13" customFormat="1" x14ac:dyDescent="0.2"/>
    <row r="2681" s="13" customFormat="1" x14ac:dyDescent="0.2"/>
    <row r="2682" s="13" customFormat="1" x14ac:dyDescent="0.2"/>
    <row r="2683" s="13" customFormat="1" x14ac:dyDescent="0.2"/>
    <row r="2684" s="13" customFormat="1" x14ac:dyDescent="0.2"/>
    <row r="2685" s="13" customFormat="1" x14ac:dyDescent="0.2"/>
    <row r="2686" s="13" customFormat="1" x14ac:dyDescent="0.2"/>
    <row r="2687" s="13" customFormat="1" x14ac:dyDescent="0.2"/>
    <row r="2688" s="13" customFormat="1" x14ac:dyDescent="0.2"/>
    <row r="2689" s="13" customFormat="1" x14ac:dyDescent="0.2"/>
    <row r="2690" s="13" customFormat="1" x14ac:dyDescent="0.2"/>
    <row r="2691" s="13" customFormat="1" x14ac:dyDescent="0.2"/>
    <row r="2692" s="13" customFormat="1" x14ac:dyDescent="0.2"/>
    <row r="2693" s="13" customFormat="1" x14ac:dyDescent="0.2"/>
    <row r="2694" s="13" customFormat="1" x14ac:dyDescent="0.2"/>
    <row r="2695" s="13" customFormat="1" x14ac:dyDescent="0.2"/>
    <row r="2696" s="13" customFormat="1" x14ac:dyDescent="0.2"/>
    <row r="2697" s="13" customFormat="1" x14ac:dyDescent="0.2"/>
    <row r="2698" s="13" customFormat="1" x14ac:dyDescent="0.2"/>
    <row r="2699" s="13" customFormat="1" x14ac:dyDescent="0.2"/>
    <row r="2700" s="13" customFormat="1" x14ac:dyDescent="0.2"/>
    <row r="2701" s="13" customFormat="1" x14ac:dyDescent="0.2"/>
    <row r="2702" s="13" customFormat="1" x14ac:dyDescent="0.2"/>
    <row r="2703" s="13" customFormat="1" x14ac:dyDescent="0.2"/>
    <row r="2704" s="13" customFormat="1" x14ac:dyDescent="0.2"/>
    <row r="2705" s="13" customFormat="1" x14ac:dyDescent="0.2"/>
    <row r="2706" s="13" customFormat="1" x14ac:dyDescent="0.2"/>
    <row r="2707" s="13" customFormat="1" x14ac:dyDescent="0.2"/>
    <row r="2708" s="13" customFormat="1" x14ac:dyDescent="0.2"/>
    <row r="2709" s="13" customFormat="1" x14ac:dyDescent="0.2"/>
    <row r="2710" s="13" customFormat="1" x14ac:dyDescent="0.2"/>
    <row r="2711" s="13" customFormat="1" x14ac:dyDescent="0.2"/>
    <row r="2712" s="13" customFormat="1" x14ac:dyDescent="0.2"/>
    <row r="2713" s="13" customFormat="1" x14ac:dyDescent="0.2"/>
    <row r="2714" s="13" customFormat="1" x14ac:dyDescent="0.2"/>
    <row r="2715" s="13" customFormat="1" x14ac:dyDescent="0.2"/>
    <row r="2716" s="13" customFormat="1" x14ac:dyDescent="0.2"/>
    <row r="2717" s="13" customFormat="1" x14ac:dyDescent="0.2"/>
    <row r="2718" s="13" customFormat="1" x14ac:dyDescent="0.2"/>
    <row r="2719" s="13" customFormat="1" x14ac:dyDescent="0.2"/>
    <row r="2720" s="13" customFormat="1" x14ac:dyDescent="0.2"/>
    <row r="2721" s="13" customFormat="1" x14ac:dyDescent="0.2"/>
    <row r="2722" s="13" customFormat="1" x14ac:dyDescent="0.2"/>
    <row r="2723" s="13" customFormat="1" x14ac:dyDescent="0.2"/>
    <row r="2724" s="13" customFormat="1" x14ac:dyDescent="0.2"/>
    <row r="2725" s="13" customFormat="1" x14ac:dyDescent="0.2"/>
    <row r="2726" s="13" customFormat="1" x14ac:dyDescent="0.2"/>
    <row r="2727" s="13" customFormat="1" x14ac:dyDescent="0.2"/>
    <row r="2728" s="13" customFormat="1" x14ac:dyDescent="0.2"/>
    <row r="2729" s="13" customFormat="1" x14ac:dyDescent="0.2"/>
    <row r="2730" s="13" customFormat="1" x14ac:dyDescent="0.2"/>
    <row r="2731" s="13" customFormat="1" x14ac:dyDescent="0.2"/>
    <row r="2732" s="13" customFormat="1" x14ac:dyDescent="0.2"/>
    <row r="2733" s="13" customFormat="1" x14ac:dyDescent="0.2"/>
    <row r="2734" s="13" customFormat="1" x14ac:dyDescent="0.2"/>
    <row r="2735" s="13" customFormat="1" x14ac:dyDescent="0.2"/>
    <row r="2736" s="13" customFormat="1" x14ac:dyDescent="0.2"/>
    <row r="2737" s="13" customFormat="1" x14ac:dyDescent="0.2"/>
    <row r="2738" s="13" customFormat="1" x14ac:dyDescent="0.2"/>
    <row r="2739" s="13" customFormat="1" x14ac:dyDescent="0.2"/>
    <row r="2740" s="13" customFormat="1" x14ac:dyDescent="0.2"/>
    <row r="2741" s="13" customFormat="1" x14ac:dyDescent="0.2"/>
    <row r="2742" s="13" customFormat="1" x14ac:dyDescent="0.2"/>
    <row r="2743" s="13" customFormat="1" x14ac:dyDescent="0.2"/>
    <row r="2744" s="13" customFormat="1" x14ac:dyDescent="0.2"/>
    <row r="2745" s="13" customFormat="1" x14ac:dyDescent="0.2"/>
    <row r="2746" s="13" customFormat="1" x14ac:dyDescent="0.2"/>
    <row r="2747" s="13" customFormat="1" x14ac:dyDescent="0.2"/>
    <row r="2748" s="13" customFormat="1" x14ac:dyDescent="0.2"/>
    <row r="2749" s="13" customFormat="1" x14ac:dyDescent="0.2"/>
    <row r="2750" s="13" customFormat="1" x14ac:dyDescent="0.2"/>
    <row r="2751" s="13" customFormat="1" x14ac:dyDescent="0.2"/>
    <row r="2752" s="13" customFormat="1" x14ac:dyDescent="0.2"/>
    <row r="2753" s="13" customFormat="1" x14ac:dyDescent="0.2"/>
    <row r="2754" s="13" customFormat="1" x14ac:dyDescent="0.2"/>
    <row r="2755" s="13" customFormat="1" x14ac:dyDescent="0.2"/>
    <row r="2756" s="13" customFormat="1" x14ac:dyDescent="0.2"/>
    <row r="2757" s="13" customFormat="1" x14ac:dyDescent="0.2"/>
    <row r="2758" s="13" customFormat="1" x14ac:dyDescent="0.2"/>
    <row r="2759" s="13" customFormat="1" x14ac:dyDescent="0.2"/>
    <row r="2760" s="13" customFormat="1" x14ac:dyDescent="0.2"/>
    <row r="2761" s="13" customFormat="1" x14ac:dyDescent="0.2"/>
    <row r="2762" s="13" customFormat="1" x14ac:dyDescent="0.2"/>
    <row r="2763" s="13" customFormat="1" x14ac:dyDescent="0.2"/>
    <row r="2764" s="13" customFormat="1" x14ac:dyDescent="0.2"/>
    <row r="2765" s="13" customFormat="1" x14ac:dyDescent="0.2"/>
    <row r="2766" s="13" customFormat="1" x14ac:dyDescent="0.2"/>
    <row r="2767" s="13" customFormat="1" x14ac:dyDescent="0.2"/>
    <row r="2768" s="13" customFormat="1" x14ac:dyDescent="0.2"/>
    <row r="2769" s="13" customFormat="1" x14ac:dyDescent="0.2"/>
    <row r="2770" s="13" customFormat="1" x14ac:dyDescent="0.2"/>
    <row r="2771" s="13" customFormat="1" x14ac:dyDescent="0.2"/>
    <row r="2772" s="13" customFormat="1" x14ac:dyDescent="0.2"/>
    <row r="2773" s="13" customFormat="1" x14ac:dyDescent="0.2"/>
    <row r="2774" s="13" customFormat="1" x14ac:dyDescent="0.2"/>
    <row r="2775" s="13" customFormat="1" x14ac:dyDescent="0.2"/>
    <row r="2776" s="13" customFormat="1" x14ac:dyDescent="0.2"/>
    <row r="2777" s="13" customFormat="1" x14ac:dyDescent="0.2"/>
    <row r="2778" s="13" customFormat="1" x14ac:dyDescent="0.2"/>
    <row r="2779" s="13" customFormat="1" x14ac:dyDescent="0.2"/>
    <row r="2780" s="13" customFormat="1" x14ac:dyDescent="0.2"/>
    <row r="2781" s="13" customFormat="1" x14ac:dyDescent="0.2"/>
    <row r="2782" s="13" customFormat="1" x14ac:dyDescent="0.2"/>
    <row r="2783" s="13" customFormat="1" x14ac:dyDescent="0.2"/>
    <row r="2784" s="13" customFormat="1" x14ac:dyDescent="0.2"/>
    <row r="2785" s="13" customFormat="1" x14ac:dyDescent="0.2"/>
    <row r="2786" s="13" customFormat="1" x14ac:dyDescent="0.2"/>
    <row r="2787" s="13" customFormat="1" x14ac:dyDescent="0.2"/>
    <row r="2788" s="13" customFormat="1" x14ac:dyDescent="0.2"/>
    <row r="2789" s="13" customFormat="1" x14ac:dyDescent="0.2"/>
    <row r="2790" s="13" customFormat="1" x14ac:dyDescent="0.2"/>
    <row r="2791" s="13" customFormat="1" x14ac:dyDescent="0.2"/>
    <row r="2792" s="13" customFormat="1" x14ac:dyDescent="0.2"/>
    <row r="2793" s="13" customFormat="1" x14ac:dyDescent="0.2"/>
    <row r="2794" s="13" customFormat="1" x14ac:dyDescent="0.2"/>
    <row r="2795" s="13" customFormat="1" x14ac:dyDescent="0.2"/>
    <row r="2796" s="13" customFormat="1" x14ac:dyDescent="0.2"/>
    <row r="2797" s="13" customFormat="1" x14ac:dyDescent="0.2"/>
    <row r="2798" s="13" customFormat="1" x14ac:dyDescent="0.2"/>
    <row r="2799" s="13" customFormat="1" x14ac:dyDescent="0.2"/>
    <row r="2800" s="13" customFormat="1" x14ac:dyDescent="0.2"/>
    <row r="2801" s="13" customFormat="1" x14ac:dyDescent="0.2"/>
    <row r="2802" s="13" customFormat="1" x14ac:dyDescent="0.2"/>
    <row r="2803" s="13" customFormat="1" x14ac:dyDescent="0.2"/>
    <row r="2804" s="13" customFormat="1" x14ac:dyDescent="0.2"/>
    <row r="2805" s="13" customFormat="1" x14ac:dyDescent="0.2"/>
    <row r="2806" s="13" customFormat="1" x14ac:dyDescent="0.2"/>
    <row r="2807" s="13" customFormat="1" x14ac:dyDescent="0.2"/>
    <row r="2808" s="13" customFormat="1" x14ac:dyDescent="0.2"/>
    <row r="2809" s="13" customFormat="1" x14ac:dyDescent="0.2"/>
    <row r="2810" s="13" customFormat="1" x14ac:dyDescent="0.2"/>
    <row r="2811" s="13" customFormat="1" x14ac:dyDescent="0.2"/>
    <row r="2812" s="13" customFormat="1" x14ac:dyDescent="0.2"/>
    <row r="2813" s="13" customFormat="1" x14ac:dyDescent="0.2"/>
    <row r="2814" s="13" customFormat="1" x14ac:dyDescent="0.2"/>
    <row r="2815" s="13" customFormat="1" x14ac:dyDescent="0.2"/>
    <row r="2816" s="13" customFormat="1" x14ac:dyDescent="0.2"/>
    <row r="2817" s="13" customFormat="1" x14ac:dyDescent="0.2"/>
    <row r="2818" s="13" customFormat="1" x14ac:dyDescent="0.2"/>
    <row r="2819" s="13" customFormat="1" x14ac:dyDescent="0.2"/>
    <row r="2820" s="13" customFormat="1" x14ac:dyDescent="0.2"/>
    <row r="2821" s="13" customFormat="1" x14ac:dyDescent="0.2"/>
    <row r="2822" s="13" customFormat="1" x14ac:dyDescent="0.2"/>
    <row r="2823" s="13" customFormat="1" x14ac:dyDescent="0.2"/>
    <row r="2824" s="13" customFormat="1" x14ac:dyDescent="0.2"/>
    <row r="2825" s="13" customFormat="1" x14ac:dyDescent="0.2"/>
    <row r="2826" s="13" customFormat="1" x14ac:dyDescent="0.2"/>
    <row r="2827" s="13" customFormat="1" x14ac:dyDescent="0.2"/>
    <row r="2828" s="13" customFormat="1" x14ac:dyDescent="0.2"/>
    <row r="2829" s="13" customFormat="1" x14ac:dyDescent="0.2"/>
    <row r="2830" s="13" customFormat="1" x14ac:dyDescent="0.2"/>
    <row r="2831" s="13" customFormat="1" x14ac:dyDescent="0.2"/>
    <row r="2832" s="13" customFormat="1" x14ac:dyDescent="0.2"/>
    <row r="2833" s="13" customFormat="1" x14ac:dyDescent="0.2"/>
    <row r="2834" s="13" customFormat="1" x14ac:dyDescent="0.2"/>
    <row r="2835" s="13" customFormat="1" x14ac:dyDescent="0.2"/>
    <row r="2836" s="13" customFormat="1" x14ac:dyDescent="0.2"/>
    <row r="2837" s="13" customFormat="1" x14ac:dyDescent="0.2"/>
    <row r="2838" s="13" customFormat="1" x14ac:dyDescent="0.2"/>
    <row r="2839" s="13" customFormat="1" x14ac:dyDescent="0.2"/>
    <row r="2840" s="13" customFormat="1" x14ac:dyDescent="0.2"/>
    <row r="2841" s="13" customFormat="1" x14ac:dyDescent="0.2"/>
    <row r="2842" s="13" customFormat="1" x14ac:dyDescent="0.2"/>
    <row r="2843" s="13" customFormat="1" x14ac:dyDescent="0.2"/>
    <row r="2844" s="13" customFormat="1" x14ac:dyDescent="0.2"/>
    <row r="2845" s="13" customFormat="1" x14ac:dyDescent="0.2"/>
    <row r="2846" s="13" customFormat="1" x14ac:dyDescent="0.2"/>
    <row r="2847" s="13" customFormat="1" x14ac:dyDescent="0.2"/>
    <row r="2848" s="13" customFormat="1" x14ac:dyDescent="0.2"/>
    <row r="2849" s="13" customFormat="1" x14ac:dyDescent="0.2"/>
    <row r="2850" s="13" customFormat="1" x14ac:dyDescent="0.2"/>
    <row r="2851" s="13" customFormat="1" x14ac:dyDescent="0.2"/>
    <row r="2852" s="13" customFormat="1" x14ac:dyDescent="0.2"/>
    <row r="2853" s="13" customFormat="1" x14ac:dyDescent="0.2"/>
    <row r="2854" s="13" customFormat="1" x14ac:dyDescent="0.2"/>
    <row r="2855" s="13" customFormat="1" x14ac:dyDescent="0.2"/>
    <row r="2856" s="13" customFormat="1" x14ac:dyDescent="0.2"/>
    <row r="2857" s="13" customFormat="1" x14ac:dyDescent="0.2"/>
    <row r="2858" s="13" customFormat="1" x14ac:dyDescent="0.2"/>
    <row r="2859" s="13" customFormat="1" x14ac:dyDescent="0.2"/>
    <row r="2860" s="13" customFormat="1" x14ac:dyDescent="0.2"/>
    <row r="2861" s="13" customFormat="1" x14ac:dyDescent="0.2"/>
    <row r="2862" s="13" customFormat="1" x14ac:dyDescent="0.2"/>
    <row r="2863" s="13" customFormat="1" x14ac:dyDescent="0.2"/>
    <row r="2864" s="13" customFormat="1" x14ac:dyDescent="0.2"/>
    <row r="2865" s="13" customFormat="1" x14ac:dyDescent="0.2"/>
    <row r="2866" s="13" customFormat="1" x14ac:dyDescent="0.2"/>
    <row r="2867" s="13" customFormat="1" x14ac:dyDescent="0.2"/>
    <row r="2868" s="13" customFormat="1" x14ac:dyDescent="0.2"/>
    <row r="2869" s="13" customFormat="1" x14ac:dyDescent="0.2"/>
    <row r="2870" s="13" customFormat="1" x14ac:dyDescent="0.2"/>
    <row r="2871" s="13" customFormat="1" x14ac:dyDescent="0.2"/>
    <row r="2872" s="13" customFormat="1" x14ac:dyDescent="0.2"/>
    <row r="2873" s="13" customFormat="1" x14ac:dyDescent="0.2"/>
    <row r="2874" s="13" customFormat="1" x14ac:dyDescent="0.2"/>
    <row r="2875" s="13" customFormat="1" x14ac:dyDescent="0.2"/>
    <row r="2876" s="13" customFormat="1" x14ac:dyDescent="0.2"/>
    <row r="2877" s="13" customFormat="1" x14ac:dyDescent="0.2"/>
    <row r="2878" s="13" customFormat="1" x14ac:dyDescent="0.2"/>
    <row r="2879" s="13" customFormat="1" x14ac:dyDescent="0.2"/>
    <row r="2880" s="13" customFormat="1" x14ac:dyDescent="0.2"/>
    <row r="2881" s="13" customFormat="1" x14ac:dyDescent="0.2"/>
    <row r="2882" s="13" customFormat="1" x14ac:dyDescent="0.2"/>
    <row r="2883" s="13" customFormat="1" x14ac:dyDescent="0.2"/>
    <row r="2884" s="13" customFormat="1" x14ac:dyDescent="0.2"/>
    <row r="2885" s="13" customFormat="1" x14ac:dyDescent="0.2"/>
    <row r="2886" s="13" customFormat="1" x14ac:dyDescent="0.2"/>
    <row r="2887" s="13" customFormat="1" x14ac:dyDescent="0.2"/>
    <row r="2888" s="13" customFormat="1" x14ac:dyDescent="0.2"/>
    <row r="2889" s="13" customFormat="1" x14ac:dyDescent="0.2"/>
    <row r="2890" s="13" customFormat="1" x14ac:dyDescent="0.2"/>
    <row r="2891" s="13" customFormat="1" x14ac:dyDescent="0.2"/>
    <row r="2892" s="13" customFormat="1" x14ac:dyDescent="0.2"/>
    <row r="2893" s="13" customFormat="1" x14ac:dyDescent="0.2"/>
    <row r="2894" s="13" customFormat="1" x14ac:dyDescent="0.2"/>
    <row r="2895" s="13" customFormat="1" x14ac:dyDescent="0.2"/>
    <row r="2896" s="13" customFormat="1" x14ac:dyDescent="0.2"/>
    <row r="2897" s="13" customFormat="1" x14ac:dyDescent="0.2"/>
    <row r="2898" s="13" customFormat="1" x14ac:dyDescent="0.2"/>
    <row r="2899" s="13" customFormat="1" x14ac:dyDescent="0.2"/>
    <row r="2900" s="13" customFormat="1" x14ac:dyDescent="0.2"/>
    <row r="2901" s="13" customFormat="1" x14ac:dyDescent="0.2"/>
    <row r="2902" s="13" customFormat="1" x14ac:dyDescent="0.2"/>
    <row r="2903" s="13" customFormat="1" x14ac:dyDescent="0.2"/>
    <row r="2904" s="13" customFormat="1" x14ac:dyDescent="0.2"/>
    <row r="2905" s="13" customFormat="1" x14ac:dyDescent="0.2"/>
    <row r="2906" s="13" customFormat="1" x14ac:dyDescent="0.2"/>
    <row r="2907" s="13" customFormat="1" x14ac:dyDescent="0.2"/>
    <row r="2908" s="13" customFormat="1" x14ac:dyDescent="0.2"/>
    <row r="2909" s="13" customFormat="1" x14ac:dyDescent="0.2"/>
    <row r="2910" s="13" customFormat="1" x14ac:dyDescent="0.2"/>
    <row r="2911" s="13" customFormat="1" x14ac:dyDescent="0.2"/>
    <row r="2912" s="13" customFormat="1" x14ac:dyDescent="0.2"/>
    <row r="2913" s="13" customFormat="1" x14ac:dyDescent="0.2"/>
    <row r="2914" s="13" customFormat="1" x14ac:dyDescent="0.2"/>
    <row r="2915" s="13" customFormat="1" x14ac:dyDescent="0.2"/>
    <row r="2916" s="13" customFormat="1" x14ac:dyDescent="0.2"/>
    <row r="2917" s="13" customFormat="1" x14ac:dyDescent="0.2"/>
    <row r="2918" s="13" customFormat="1" x14ac:dyDescent="0.2"/>
    <row r="2919" s="13" customFormat="1" x14ac:dyDescent="0.2"/>
    <row r="2920" s="13" customFormat="1" x14ac:dyDescent="0.2"/>
    <row r="2921" s="13" customFormat="1" x14ac:dyDescent="0.2"/>
    <row r="2922" s="13" customFormat="1" x14ac:dyDescent="0.2"/>
    <row r="2923" s="13" customFormat="1" x14ac:dyDescent="0.2"/>
    <row r="2924" s="13" customFormat="1" x14ac:dyDescent="0.2"/>
    <row r="2925" s="13" customFormat="1" x14ac:dyDescent="0.2"/>
    <row r="2926" s="13" customFormat="1" x14ac:dyDescent="0.2"/>
    <row r="2927" s="13" customFormat="1" x14ac:dyDescent="0.2"/>
    <row r="2928" s="13" customFormat="1" x14ac:dyDescent="0.2"/>
    <row r="2929" s="13" customFormat="1" x14ac:dyDescent="0.2"/>
    <row r="2930" s="13" customFormat="1" x14ac:dyDescent="0.2"/>
    <row r="2931" s="13" customFormat="1" x14ac:dyDescent="0.2"/>
    <row r="2932" s="13" customFormat="1" x14ac:dyDescent="0.2"/>
    <row r="2933" s="13" customFormat="1" x14ac:dyDescent="0.2"/>
    <row r="2934" s="13" customFormat="1" x14ac:dyDescent="0.2"/>
    <row r="2935" s="13" customFormat="1" x14ac:dyDescent="0.2"/>
    <row r="2936" s="13" customFormat="1" x14ac:dyDescent="0.2"/>
    <row r="2937" s="13" customFormat="1" x14ac:dyDescent="0.2"/>
    <row r="2938" s="13" customFormat="1" x14ac:dyDescent="0.2"/>
    <row r="2939" s="13" customFormat="1" x14ac:dyDescent="0.2"/>
    <row r="2940" s="13" customFormat="1" x14ac:dyDescent="0.2"/>
    <row r="2941" s="13" customFormat="1" x14ac:dyDescent="0.2"/>
    <row r="2942" s="13" customFormat="1" x14ac:dyDescent="0.2"/>
    <row r="2943" s="13" customFormat="1" x14ac:dyDescent="0.2"/>
    <row r="2944" s="13" customFormat="1" x14ac:dyDescent="0.2"/>
    <row r="2945" s="13" customFormat="1" x14ac:dyDescent="0.2"/>
    <row r="2946" s="13" customFormat="1" x14ac:dyDescent="0.2"/>
    <row r="2947" s="13" customFormat="1" x14ac:dyDescent="0.2"/>
    <row r="2948" s="13" customFormat="1" x14ac:dyDescent="0.2"/>
    <row r="2949" s="13" customFormat="1" x14ac:dyDescent="0.2"/>
    <row r="2950" s="13" customFormat="1" x14ac:dyDescent="0.2"/>
    <row r="2951" s="13" customFormat="1" x14ac:dyDescent="0.2"/>
    <row r="2952" s="13" customFormat="1" x14ac:dyDescent="0.2"/>
    <row r="2953" s="13" customFormat="1" x14ac:dyDescent="0.2"/>
    <row r="2954" s="13" customFormat="1" x14ac:dyDescent="0.2"/>
    <row r="2955" s="13" customFormat="1" x14ac:dyDescent="0.2"/>
    <row r="2956" s="13" customFormat="1" x14ac:dyDescent="0.2"/>
    <row r="2957" s="13" customFormat="1" x14ac:dyDescent="0.2"/>
    <row r="2958" s="13" customFormat="1" x14ac:dyDescent="0.2"/>
    <row r="2959" s="13" customFormat="1" x14ac:dyDescent="0.2"/>
    <row r="2960" s="13" customFormat="1" x14ac:dyDescent="0.2"/>
    <row r="2961" s="13" customFormat="1" x14ac:dyDescent="0.2"/>
    <row r="2962" s="13" customFormat="1" x14ac:dyDescent="0.2"/>
    <row r="2963" s="13" customFormat="1" x14ac:dyDescent="0.2"/>
    <row r="2964" s="13" customFormat="1" x14ac:dyDescent="0.2"/>
    <row r="2965" s="13" customFormat="1" x14ac:dyDescent="0.2"/>
    <row r="2966" s="13" customFormat="1" x14ac:dyDescent="0.2"/>
    <row r="2967" s="13" customFormat="1" x14ac:dyDescent="0.2"/>
    <row r="2968" s="13" customFormat="1" x14ac:dyDescent="0.2"/>
    <row r="2969" s="13" customFormat="1" x14ac:dyDescent="0.2"/>
    <row r="2970" s="13" customFormat="1" x14ac:dyDescent="0.2"/>
    <row r="2971" s="13" customFormat="1" x14ac:dyDescent="0.2"/>
    <row r="2972" s="13" customFormat="1" x14ac:dyDescent="0.2"/>
    <row r="2973" s="13" customFormat="1" x14ac:dyDescent="0.2"/>
    <row r="2974" s="13" customFormat="1" x14ac:dyDescent="0.2"/>
    <row r="2975" s="13" customFormat="1" x14ac:dyDescent="0.2"/>
    <row r="2976" s="13" customFormat="1" x14ac:dyDescent="0.2"/>
    <row r="2977" s="13" customFormat="1" x14ac:dyDescent="0.2"/>
    <row r="2978" s="13" customFormat="1" x14ac:dyDescent="0.2"/>
    <row r="2979" s="13" customFormat="1" x14ac:dyDescent="0.2"/>
    <row r="2980" s="13" customFormat="1" x14ac:dyDescent="0.2"/>
    <row r="2981" s="13" customFormat="1" x14ac:dyDescent="0.2"/>
    <row r="2982" s="13" customFormat="1" x14ac:dyDescent="0.2"/>
    <row r="2983" s="13" customFormat="1" x14ac:dyDescent="0.2"/>
    <row r="2984" s="13" customFormat="1" x14ac:dyDescent="0.2"/>
    <row r="2985" s="13" customFormat="1" x14ac:dyDescent="0.2"/>
    <row r="2986" s="13" customFormat="1" x14ac:dyDescent="0.2"/>
    <row r="2987" s="13" customFormat="1" x14ac:dyDescent="0.2"/>
    <row r="2988" s="13" customFormat="1" x14ac:dyDescent="0.2"/>
    <row r="2989" s="13" customFormat="1" x14ac:dyDescent="0.2"/>
    <row r="2990" s="13" customFormat="1" x14ac:dyDescent="0.2"/>
    <row r="2991" s="13" customFormat="1" x14ac:dyDescent="0.2"/>
    <row r="2992" s="13" customFormat="1" x14ac:dyDescent="0.2"/>
    <row r="2993" s="13" customFormat="1" x14ac:dyDescent="0.2"/>
    <row r="2994" s="13" customFormat="1" x14ac:dyDescent="0.2"/>
    <row r="2995" s="13" customFormat="1" x14ac:dyDescent="0.2"/>
    <row r="2996" s="13" customFormat="1" x14ac:dyDescent="0.2"/>
    <row r="2997" s="13" customFormat="1" x14ac:dyDescent="0.2"/>
    <row r="2998" s="13" customFormat="1" x14ac:dyDescent="0.2"/>
    <row r="2999" s="13" customFormat="1" x14ac:dyDescent="0.2"/>
    <row r="3000" s="13" customFormat="1" x14ac:dyDescent="0.2"/>
    <row r="3001" s="13" customFormat="1" x14ac:dyDescent="0.2"/>
    <row r="3002" s="13" customFormat="1" x14ac:dyDescent="0.2"/>
    <row r="3003" s="13" customFormat="1" x14ac:dyDescent="0.2"/>
    <row r="3004" s="13" customFormat="1" x14ac:dyDescent="0.2"/>
    <row r="3005" s="13" customFormat="1" x14ac:dyDescent="0.2"/>
    <row r="3006" s="13" customFormat="1" x14ac:dyDescent="0.2"/>
    <row r="3007" s="13" customFormat="1" x14ac:dyDescent="0.2"/>
    <row r="3008" s="13" customFormat="1" x14ac:dyDescent="0.2"/>
    <row r="3009" s="13" customFormat="1" x14ac:dyDescent="0.2"/>
    <row r="3010" s="13" customFormat="1" x14ac:dyDescent="0.2"/>
    <row r="3011" s="13" customFormat="1" x14ac:dyDescent="0.2"/>
    <row r="3012" s="13" customFormat="1" x14ac:dyDescent="0.2"/>
    <row r="3013" s="13" customFormat="1" x14ac:dyDescent="0.2"/>
    <row r="3014" s="13" customFormat="1" x14ac:dyDescent="0.2"/>
    <row r="3015" s="13" customFormat="1" x14ac:dyDescent="0.2"/>
    <row r="3016" s="13" customFormat="1" x14ac:dyDescent="0.2"/>
    <row r="3017" s="13" customFormat="1" x14ac:dyDescent="0.2"/>
    <row r="3018" s="13" customFormat="1" x14ac:dyDescent="0.2"/>
    <row r="3019" s="13" customFormat="1" x14ac:dyDescent="0.2"/>
    <row r="3020" s="13" customFormat="1" x14ac:dyDescent="0.2"/>
    <row r="3021" s="13" customFormat="1" x14ac:dyDescent="0.2"/>
    <row r="3022" s="13" customFormat="1" x14ac:dyDescent="0.2"/>
    <row r="3023" s="13" customFormat="1" x14ac:dyDescent="0.2"/>
    <row r="3024" s="13" customFormat="1" x14ac:dyDescent="0.2"/>
    <row r="3025" s="13" customFormat="1" x14ac:dyDescent="0.2"/>
    <row r="3026" s="13" customFormat="1" x14ac:dyDescent="0.2"/>
    <row r="3027" s="13" customFormat="1" x14ac:dyDescent="0.2"/>
    <row r="3028" s="13" customFormat="1" x14ac:dyDescent="0.2"/>
    <row r="3029" s="13" customFormat="1" x14ac:dyDescent="0.2"/>
    <row r="3030" s="13" customFormat="1" x14ac:dyDescent="0.2"/>
    <row r="3031" s="13" customFormat="1" x14ac:dyDescent="0.2"/>
    <row r="3032" s="13" customFormat="1" x14ac:dyDescent="0.2"/>
    <row r="3033" s="13" customFormat="1" x14ac:dyDescent="0.2"/>
    <row r="3034" s="13" customFormat="1" x14ac:dyDescent="0.2"/>
    <row r="3035" s="13" customFormat="1" x14ac:dyDescent="0.2"/>
    <row r="3036" s="13" customFormat="1" x14ac:dyDescent="0.2"/>
    <row r="3037" s="13" customFormat="1" x14ac:dyDescent="0.2"/>
    <row r="3038" s="13" customFormat="1" x14ac:dyDescent="0.2"/>
    <row r="3039" s="13" customFormat="1" x14ac:dyDescent="0.2"/>
    <row r="3040" s="13" customFormat="1" x14ac:dyDescent="0.2"/>
    <row r="3041" s="13" customFormat="1" x14ac:dyDescent="0.2"/>
    <row r="3042" s="13" customFormat="1" x14ac:dyDescent="0.2"/>
    <row r="3043" s="13" customFormat="1" x14ac:dyDescent="0.2"/>
    <row r="3044" s="13" customFormat="1" x14ac:dyDescent="0.2"/>
    <row r="3045" s="13" customFormat="1" x14ac:dyDescent="0.2"/>
    <row r="3046" s="13" customFormat="1" x14ac:dyDescent="0.2"/>
    <row r="3047" s="13" customFormat="1" x14ac:dyDescent="0.2"/>
    <row r="3048" s="13" customFormat="1" x14ac:dyDescent="0.2"/>
    <row r="3049" s="13" customFormat="1" x14ac:dyDescent="0.2"/>
    <row r="3050" s="13" customFormat="1" x14ac:dyDescent="0.2"/>
    <row r="3051" s="13" customFormat="1" x14ac:dyDescent="0.2"/>
    <row r="3052" s="13" customFormat="1" x14ac:dyDescent="0.2"/>
    <row r="3053" s="13" customFormat="1" x14ac:dyDescent="0.2"/>
    <row r="3054" s="13" customFormat="1" x14ac:dyDescent="0.2"/>
    <row r="3055" s="13" customFormat="1" x14ac:dyDescent="0.2"/>
    <row r="3056" s="13" customFormat="1" x14ac:dyDescent="0.2"/>
    <row r="3057" s="13" customFormat="1" x14ac:dyDescent="0.2"/>
    <row r="3058" s="13" customFormat="1" x14ac:dyDescent="0.2"/>
    <row r="3059" s="13" customFormat="1" x14ac:dyDescent="0.2"/>
    <row r="3060" s="13" customFormat="1" x14ac:dyDescent="0.2"/>
    <row r="3061" s="13" customFormat="1" x14ac:dyDescent="0.2"/>
    <row r="3062" s="13" customFormat="1" x14ac:dyDescent="0.2"/>
    <row r="3063" s="13" customFormat="1" x14ac:dyDescent="0.2"/>
    <row r="3064" s="13" customFormat="1" x14ac:dyDescent="0.2"/>
    <row r="3065" s="13" customFormat="1" x14ac:dyDescent="0.2"/>
    <row r="3066" s="13" customFormat="1" x14ac:dyDescent="0.2"/>
    <row r="3067" s="13" customFormat="1" x14ac:dyDescent="0.2"/>
    <row r="3068" s="13" customFormat="1" x14ac:dyDescent="0.2"/>
    <row r="3069" s="13" customFormat="1" x14ac:dyDescent="0.2"/>
    <row r="3070" s="13" customFormat="1" x14ac:dyDescent="0.2"/>
    <row r="3071" s="13" customFormat="1" x14ac:dyDescent="0.2"/>
    <row r="3072" s="13" customFormat="1" x14ac:dyDescent="0.2"/>
    <row r="3073" s="13" customFormat="1" x14ac:dyDescent="0.2"/>
    <row r="3074" s="13" customFormat="1" x14ac:dyDescent="0.2"/>
    <row r="3075" s="13" customFormat="1" x14ac:dyDescent="0.2"/>
    <row r="3076" s="13" customFormat="1" x14ac:dyDescent="0.2"/>
    <row r="3077" s="13" customFormat="1" x14ac:dyDescent="0.2"/>
    <row r="3078" s="13" customFormat="1" x14ac:dyDescent="0.2"/>
    <row r="3079" s="13" customFormat="1" x14ac:dyDescent="0.2"/>
    <row r="3080" s="13" customFormat="1" x14ac:dyDescent="0.2"/>
    <row r="3081" s="13" customFormat="1" x14ac:dyDescent="0.2"/>
    <row r="3082" s="13" customFormat="1" x14ac:dyDescent="0.2"/>
    <row r="3083" s="13" customFormat="1" x14ac:dyDescent="0.2"/>
    <row r="3084" s="13" customFormat="1" x14ac:dyDescent="0.2"/>
    <row r="3085" s="13" customFormat="1" x14ac:dyDescent="0.2"/>
    <row r="3086" s="13" customFormat="1" x14ac:dyDescent="0.2"/>
    <row r="3087" s="13" customFormat="1" x14ac:dyDescent="0.2"/>
    <row r="3088" s="13" customFormat="1" x14ac:dyDescent="0.2"/>
    <row r="3089" s="13" customFormat="1" x14ac:dyDescent="0.2"/>
    <row r="3090" s="13" customFormat="1" x14ac:dyDescent="0.2"/>
    <row r="3091" s="13" customFormat="1" x14ac:dyDescent="0.2"/>
    <row r="3092" s="13" customFormat="1" x14ac:dyDescent="0.2"/>
    <row r="3093" s="13" customFormat="1" x14ac:dyDescent="0.2"/>
    <row r="3094" s="13" customFormat="1" x14ac:dyDescent="0.2"/>
    <row r="3095" s="13" customFormat="1" x14ac:dyDescent="0.2"/>
    <row r="3096" s="13" customFormat="1" x14ac:dyDescent="0.2"/>
    <row r="3097" s="13" customFormat="1" x14ac:dyDescent="0.2"/>
    <row r="3098" s="13" customFormat="1" x14ac:dyDescent="0.2"/>
    <row r="3099" s="13" customFormat="1" x14ac:dyDescent="0.2"/>
    <row r="3100" s="13" customFormat="1" x14ac:dyDescent="0.2"/>
    <row r="3101" s="13" customFormat="1" x14ac:dyDescent="0.2"/>
    <row r="3102" s="13" customFormat="1" x14ac:dyDescent="0.2"/>
    <row r="3103" s="13" customFormat="1" x14ac:dyDescent="0.2"/>
    <row r="3104" s="13" customFormat="1" x14ac:dyDescent="0.2"/>
    <row r="3105" s="13" customFormat="1" x14ac:dyDescent="0.2"/>
    <row r="3106" s="13" customFormat="1" x14ac:dyDescent="0.2"/>
    <row r="3107" s="13" customFormat="1" x14ac:dyDescent="0.2"/>
    <row r="3108" s="13" customFormat="1" x14ac:dyDescent="0.2"/>
    <row r="3109" s="13" customFormat="1" x14ac:dyDescent="0.2"/>
    <row r="3110" s="13" customFormat="1" x14ac:dyDescent="0.2"/>
    <row r="3111" s="13" customFormat="1" x14ac:dyDescent="0.2"/>
    <row r="3112" s="13" customFormat="1" x14ac:dyDescent="0.2"/>
    <row r="3113" s="13" customFormat="1" x14ac:dyDescent="0.2"/>
    <row r="3114" s="13" customFormat="1" x14ac:dyDescent="0.2"/>
    <row r="3115" s="13" customFormat="1" x14ac:dyDescent="0.2"/>
    <row r="3116" s="13" customFormat="1" x14ac:dyDescent="0.2"/>
    <row r="3117" s="13" customFormat="1" x14ac:dyDescent="0.2"/>
    <row r="3118" s="13" customFormat="1" x14ac:dyDescent="0.2"/>
    <row r="3119" s="13" customFormat="1" x14ac:dyDescent="0.2"/>
    <row r="3120" s="13" customFormat="1" x14ac:dyDescent="0.2"/>
    <row r="3121" s="13" customFormat="1" x14ac:dyDescent="0.2"/>
    <row r="3122" s="13" customFormat="1" x14ac:dyDescent="0.2"/>
    <row r="3123" s="13" customFormat="1" x14ac:dyDescent="0.2"/>
    <row r="3124" s="13" customFormat="1" x14ac:dyDescent="0.2"/>
    <row r="3125" s="13" customFormat="1" x14ac:dyDescent="0.2"/>
    <row r="3126" s="13" customFormat="1" x14ac:dyDescent="0.2"/>
    <row r="3127" s="13" customFormat="1" x14ac:dyDescent="0.2"/>
    <row r="3128" s="13" customFormat="1" x14ac:dyDescent="0.2"/>
    <row r="3129" s="13" customFormat="1" x14ac:dyDescent="0.2"/>
    <row r="3130" s="13" customFormat="1" x14ac:dyDescent="0.2"/>
    <row r="3131" s="13" customFormat="1" x14ac:dyDescent="0.2"/>
    <row r="3132" s="13" customFormat="1" x14ac:dyDescent="0.2"/>
    <row r="3133" s="13" customFormat="1" x14ac:dyDescent="0.2"/>
    <row r="3134" s="13" customFormat="1" x14ac:dyDescent="0.2"/>
    <row r="3135" s="13" customFormat="1" x14ac:dyDescent="0.2"/>
    <row r="3136" s="13" customFormat="1" x14ac:dyDescent="0.2"/>
    <row r="3137" s="13" customFormat="1" x14ac:dyDescent="0.2"/>
    <row r="3138" s="13" customFormat="1" x14ac:dyDescent="0.2"/>
    <row r="3139" s="13" customFormat="1" x14ac:dyDescent="0.2"/>
    <row r="3140" s="13" customFormat="1" x14ac:dyDescent="0.2"/>
    <row r="3141" s="13" customFormat="1" x14ac:dyDescent="0.2"/>
    <row r="3142" s="13" customFormat="1" x14ac:dyDescent="0.2"/>
    <row r="3143" s="13" customFormat="1" x14ac:dyDescent="0.2"/>
    <row r="3144" s="13" customFormat="1" x14ac:dyDescent="0.2"/>
    <row r="3145" s="13" customFormat="1" x14ac:dyDescent="0.2"/>
    <row r="3146" s="13" customFormat="1" x14ac:dyDescent="0.2"/>
    <row r="3147" s="13" customFormat="1" x14ac:dyDescent="0.2"/>
    <row r="3148" s="13" customFormat="1" x14ac:dyDescent="0.2"/>
    <row r="3149" s="13" customFormat="1" x14ac:dyDescent="0.2"/>
    <row r="3150" s="13" customFormat="1" x14ac:dyDescent="0.2"/>
    <row r="3151" s="13" customFormat="1" x14ac:dyDescent="0.2"/>
    <row r="3152" s="13" customFormat="1" x14ac:dyDescent="0.2"/>
    <row r="3153" s="13" customFormat="1" x14ac:dyDescent="0.2"/>
    <row r="3154" s="13" customFormat="1" x14ac:dyDescent="0.2"/>
    <row r="3155" s="13" customFormat="1" x14ac:dyDescent="0.2"/>
    <row r="3156" s="13" customFormat="1" x14ac:dyDescent="0.2"/>
    <row r="3157" s="13" customFormat="1" x14ac:dyDescent="0.2"/>
    <row r="3158" s="13" customFormat="1" x14ac:dyDescent="0.2"/>
    <row r="3159" s="13" customFormat="1" x14ac:dyDescent="0.2"/>
    <row r="3160" s="13" customFormat="1" x14ac:dyDescent="0.2"/>
    <row r="3161" s="13" customFormat="1" x14ac:dyDescent="0.2"/>
    <row r="3162" s="13" customFormat="1" x14ac:dyDescent="0.2"/>
    <row r="3163" s="13" customFormat="1" x14ac:dyDescent="0.2"/>
    <row r="3164" s="13" customFormat="1" x14ac:dyDescent="0.2"/>
    <row r="3165" s="13" customFormat="1" x14ac:dyDescent="0.2"/>
    <row r="3166" s="13" customFormat="1" x14ac:dyDescent="0.2"/>
    <row r="3167" s="13" customFormat="1" x14ac:dyDescent="0.2"/>
    <row r="3168" s="13" customFormat="1" x14ac:dyDescent="0.2"/>
    <row r="3169" s="13" customFormat="1" x14ac:dyDescent="0.2"/>
    <row r="3170" s="13" customFormat="1" x14ac:dyDescent="0.2"/>
    <row r="3171" s="13" customFormat="1" x14ac:dyDescent="0.2"/>
    <row r="3172" s="13" customFormat="1" x14ac:dyDescent="0.2"/>
    <row r="3173" s="13" customFormat="1" x14ac:dyDescent="0.2"/>
    <row r="3174" s="13" customFormat="1" x14ac:dyDescent="0.2"/>
    <row r="3175" s="13" customFormat="1" x14ac:dyDescent="0.2"/>
    <row r="3176" s="13" customFormat="1" x14ac:dyDescent="0.2"/>
    <row r="3177" s="13" customFormat="1" x14ac:dyDescent="0.2"/>
    <row r="3178" s="13" customFormat="1" x14ac:dyDescent="0.2"/>
    <row r="3179" s="13" customFormat="1" x14ac:dyDescent="0.2"/>
    <row r="3180" s="13" customFormat="1" x14ac:dyDescent="0.2"/>
    <row r="3181" s="13" customFormat="1" x14ac:dyDescent="0.2"/>
    <row r="3182" s="13" customFormat="1" x14ac:dyDescent="0.2"/>
    <row r="3183" s="13" customFormat="1" x14ac:dyDescent="0.2"/>
    <row r="3184" s="13" customFormat="1" x14ac:dyDescent="0.2"/>
    <row r="3185" s="13" customFormat="1" x14ac:dyDescent="0.2"/>
    <row r="3186" s="13" customFormat="1" x14ac:dyDescent="0.2"/>
    <row r="3187" s="13" customFormat="1" x14ac:dyDescent="0.2"/>
    <row r="3188" s="13" customFormat="1" x14ac:dyDescent="0.2"/>
    <row r="3189" s="13" customFormat="1" x14ac:dyDescent="0.2"/>
    <row r="3190" s="13" customFormat="1" x14ac:dyDescent="0.2"/>
    <row r="3191" s="13" customFormat="1" x14ac:dyDescent="0.2"/>
    <row r="3192" s="13" customFormat="1" x14ac:dyDescent="0.2"/>
    <row r="3193" s="13" customFormat="1" x14ac:dyDescent="0.2"/>
    <row r="3194" s="13" customFormat="1" x14ac:dyDescent="0.2"/>
    <row r="3195" s="13" customFormat="1" x14ac:dyDescent="0.2"/>
    <row r="3196" s="13" customFormat="1" x14ac:dyDescent="0.2"/>
    <row r="3197" s="13" customFormat="1" x14ac:dyDescent="0.2"/>
    <row r="3198" s="13" customFormat="1" x14ac:dyDescent="0.2"/>
    <row r="3199" s="13" customFormat="1" x14ac:dyDescent="0.2"/>
    <row r="3200" s="13" customFormat="1" x14ac:dyDescent="0.2"/>
    <row r="3201" s="13" customFormat="1" x14ac:dyDescent="0.2"/>
    <row r="3202" s="13" customFormat="1" x14ac:dyDescent="0.2"/>
    <row r="3203" s="13" customFormat="1" x14ac:dyDescent="0.2"/>
    <row r="3204" s="13" customFormat="1" x14ac:dyDescent="0.2"/>
    <row r="3205" s="13" customFormat="1" x14ac:dyDescent="0.2"/>
    <row r="3206" s="13" customFormat="1" x14ac:dyDescent="0.2"/>
    <row r="3207" s="13" customFormat="1" x14ac:dyDescent="0.2"/>
    <row r="3208" s="13" customFormat="1" x14ac:dyDescent="0.2"/>
    <row r="3209" s="13" customFormat="1" x14ac:dyDescent="0.2"/>
    <row r="3210" s="13" customFormat="1" x14ac:dyDescent="0.2"/>
    <row r="3211" s="13" customFormat="1" x14ac:dyDescent="0.2"/>
    <row r="3212" s="13" customFormat="1" x14ac:dyDescent="0.2"/>
    <row r="3213" s="13" customFormat="1" x14ac:dyDescent="0.2"/>
    <row r="3214" s="13" customFormat="1" x14ac:dyDescent="0.2"/>
    <row r="3215" s="13" customFormat="1" x14ac:dyDescent="0.2"/>
    <row r="3216" s="13" customFormat="1" x14ac:dyDescent="0.2"/>
    <row r="3217" s="13" customFormat="1" x14ac:dyDescent="0.2"/>
    <row r="3218" s="13" customFormat="1" x14ac:dyDescent="0.2"/>
    <row r="3219" s="13" customFormat="1" x14ac:dyDescent="0.2"/>
    <row r="3220" s="13" customFormat="1" x14ac:dyDescent="0.2"/>
    <row r="3221" s="13" customFormat="1" x14ac:dyDescent="0.2"/>
    <row r="3222" s="13" customFormat="1" x14ac:dyDescent="0.2"/>
    <row r="3223" s="13" customFormat="1" x14ac:dyDescent="0.2"/>
    <row r="3224" s="13" customFormat="1" x14ac:dyDescent="0.2"/>
    <row r="3225" s="13" customFormat="1" x14ac:dyDescent="0.2"/>
    <row r="3226" s="13" customFormat="1" x14ac:dyDescent="0.2"/>
    <row r="3227" s="13" customFormat="1" x14ac:dyDescent="0.2"/>
    <row r="3228" s="13" customFormat="1" x14ac:dyDescent="0.2"/>
    <row r="3229" s="13" customFormat="1" x14ac:dyDescent="0.2"/>
    <row r="3230" s="13" customFormat="1" x14ac:dyDescent="0.2"/>
    <row r="3231" s="13" customFormat="1" x14ac:dyDescent="0.2"/>
    <row r="3232" s="13" customFormat="1" x14ac:dyDescent="0.2"/>
    <row r="3233" s="13" customFormat="1" x14ac:dyDescent="0.2"/>
    <row r="3234" s="13" customFormat="1" x14ac:dyDescent="0.2"/>
    <row r="3235" s="13" customFormat="1" x14ac:dyDescent="0.2"/>
    <row r="3236" s="13" customFormat="1" x14ac:dyDescent="0.2"/>
    <row r="3237" s="13" customFormat="1" x14ac:dyDescent="0.2"/>
    <row r="3238" s="13" customFormat="1" x14ac:dyDescent="0.2"/>
    <row r="3239" s="13" customFormat="1" x14ac:dyDescent="0.2"/>
    <row r="3240" s="13" customFormat="1" x14ac:dyDescent="0.2"/>
    <row r="3241" s="13" customFormat="1" x14ac:dyDescent="0.2"/>
    <row r="3242" s="13" customFormat="1" x14ac:dyDescent="0.2"/>
    <row r="3243" s="13" customFormat="1" x14ac:dyDescent="0.2"/>
    <row r="3244" s="13" customFormat="1" x14ac:dyDescent="0.2"/>
    <row r="3245" s="13" customFormat="1" x14ac:dyDescent="0.2"/>
    <row r="3246" s="13" customFormat="1" x14ac:dyDescent="0.2"/>
    <row r="3247" s="13" customFormat="1" x14ac:dyDescent="0.2"/>
    <row r="3248" s="13" customFormat="1" x14ac:dyDescent="0.2"/>
    <row r="3249" s="13" customFormat="1" x14ac:dyDescent="0.2"/>
    <row r="3250" s="13" customFormat="1" x14ac:dyDescent="0.2"/>
    <row r="3251" s="13" customFormat="1" x14ac:dyDescent="0.2"/>
    <row r="3252" s="13" customFormat="1" x14ac:dyDescent="0.2"/>
    <row r="3253" s="13" customFormat="1" x14ac:dyDescent="0.2"/>
    <row r="3254" s="13" customFormat="1" x14ac:dyDescent="0.2"/>
    <row r="3255" s="13" customFormat="1" x14ac:dyDescent="0.2"/>
    <row r="3256" s="13" customFormat="1" x14ac:dyDescent="0.2"/>
    <row r="3257" s="13" customFormat="1" x14ac:dyDescent="0.2"/>
    <row r="3258" s="13" customFormat="1" x14ac:dyDescent="0.2"/>
    <row r="3259" s="13" customFormat="1" x14ac:dyDescent="0.2"/>
    <row r="3260" s="13" customFormat="1" x14ac:dyDescent="0.2"/>
    <row r="3261" s="13" customFormat="1" x14ac:dyDescent="0.2"/>
    <row r="3262" s="13" customFormat="1" x14ac:dyDescent="0.2"/>
    <row r="3263" s="13" customFormat="1" x14ac:dyDescent="0.2"/>
    <row r="3264" s="13" customFormat="1" x14ac:dyDescent="0.2"/>
    <row r="3265" s="13" customFormat="1" x14ac:dyDescent="0.2"/>
    <row r="3266" s="13" customFormat="1" x14ac:dyDescent="0.2"/>
    <row r="3267" s="13" customFormat="1" x14ac:dyDescent="0.2"/>
    <row r="3268" s="13" customFormat="1" x14ac:dyDescent="0.2"/>
    <row r="3269" s="13" customFormat="1" x14ac:dyDescent="0.2"/>
    <row r="3270" s="13" customFormat="1" x14ac:dyDescent="0.2"/>
    <row r="3271" s="13" customFormat="1" x14ac:dyDescent="0.2"/>
    <row r="3272" s="13" customFormat="1" x14ac:dyDescent="0.2"/>
    <row r="3273" s="13" customFormat="1" x14ac:dyDescent="0.2"/>
    <row r="3274" s="13" customFormat="1" x14ac:dyDescent="0.2"/>
    <row r="3275" s="13" customFormat="1" x14ac:dyDescent="0.2"/>
    <row r="3276" s="13" customFormat="1" x14ac:dyDescent="0.2"/>
    <row r="3277" s="13" customFormat="1" x14ac:dyDescent="0.2"/>
    <row r="3278" s="13" customFormat="1" x14ac:dyDescent="0.2"/>
    <row r="3279" s="13" customFormat="1" x14ac:dyDescent="0.2"/>
    <row r="3280" s="13" customFormat="1" x14ac:dyDescent="0.2"/>
    <row r="3281" s="13" customFormat="1" x14ac:dyDescent="0.2"/>
    <row r="3282" s="13" customFormat="1" x14ac:dyDescent="0.2"/>
    <row r="3283" s="13" customFormat="1" x14ac:dyDescent="0.2"/>
    <row r="3284" s="13" customFormat="1" x14ac:dyDescent="0.2"/>
    <row r="3285" s="13" customFormat="1" x14ac:dyDescent="0.2"/>
    <row r="3286" s="13" customFormat="1" x14ac:dyDescent="0.2"/>
    <row r="3287" s="13" customFormat="1" x14ac:dyDescent="0.2"/>
    <row r="3288" s="13" customFormat="1" x14ac:dyDescent="0.2"/>
    <row r="3289" s="13" customFormat="1" x14ac:dyDescent="0.2"/>
    <row r="3290" s="13" customFormat="1" x14ac:dyDescent="0.2"/>
    <row r="3291" s="13" customFormat="1" x14ac:dyDescent="0.2"/>
    <row r="3292" s="13" customFormat="1" x14ac:dyDescent="0.2"/>
    <row r="3293" s="13" customFormat="1" x14ac:dyDescent="0.2"/>
    <row r="3294" s="13" customFormat="1" x14ac:dyDescent="0.2"/>
    <row r="3295" s="13" customFormat="1" x14ac:dyDescent="0.2"/>
    <row r="3296" s="13" customFormat="1" x14ac:dyDescent="0.2"/>
    <row r="3297" s="13" customFormat="1" x14ac:dyDescent="0.2"/>
    <row r="3298" s="13" customFormat="1" x14ac:dyDescent="0.2"/>
    <row r="3299" s="13" customFormat="1" x14ac:dyDescent="0.2"/>
    <row r="3300" s="13" customFormat="1" x14ac:dyDescent="0.2"/>
    <row r="3301" s="13" customFormat="1" x14ac:dyDescent="0.2"/>
    <row r="3302" s="13" customFormat="1" x14ac:dyDescent="0.2"/>
    <row r="3303" s="13" customFormat="1" x14ac:dyDescent="0.2"/>
    <row r="3304" s="13" customFormat="1" x14ac:dyDescent="0.2"/>
    <row r="3305" s="13" customFormat="1" x14ac:dyDescent="0.2"/>
    <row r="3306" s="13" customFormat="1" x14ac:dyDescent="0.2"/>
    <row r="3307" s="13" customFormat="1" x14ac:dyDescent="0.2"/>
    <row r="3308" s="13" customFormat="1" x14ac:dyDescent="0.2"/>
    <row r="3309" s="13" customFormat="1" x14ac:dyDescent="0.2"/>
    <row r="3310" s="13" customFormat="1" x14ac:dyDescent="0.2"/>
    <row r="3311" s="13" customFormat="1" x14ac:dyDescent="0.2"/>
    <row r="3312" s="13" customFormat="1" x14ac:dyDescent="0.2"/>
    <row r="3313" s="13" customFormat="1" x14ac:dyDescent="0.2"/>
    <row r="3314" s="13" customFormat="1" x14ac:dyDescent="0.2"/>
    <row r="3315" s="13" customFormat="1" x14ac:dyDescent="0.2"/>
    <row r="3316" s="13" customFormat="1" x14ac:dyDescent="0.2"/>
    <row r="3317" s="13" customFormat="1" x14ac:dyDescent="0.2"/>
    <row r="3318" s="13" customFormat="1" x14ac:dyDescent="0.2"/>
    <row r="3319" s="13" customFormat="1" x14ac:dyDescent="0.2"/>
    <row r="3320" s="13" customFormat="1" x14ac:dyDescent="0.2"/>
    <row r="3321" s="13" customFormat="1" x14ac:dyDescent="0.2"/>
    <row r="3322" s="13" customFormat="1" x14ac:dyDescent="0.2"/>
    <row r="3323" s="13" customFormat="1" x14ac:dyDescent="0.2"/>
    <row r="3324" s="13" customFormat="1" x14ac:dyDescent="0.2"/>
    <row r="3325" s="13" customFormat="1" x14ac:dyDescent="0.2"/>
    <row r="3326" s="13" customFormat="1" x14ac:dyDescent="0.2"/>
    <row r="3327" s="13" customFormat="1" x14ac:dyDescent="0.2"/>
    <row r="3328" s="13" customFormat="1" x14ac:dyDescent="0.2"/>
    <row r="3329" s="13" customFormat="1" x14ac:dyDescent="0.2"/>
    <row r="3330" s="13" customFormat="1" x14ac:dyDescent="0.2"/>
    <row r="3331" s="13" customFormat="1" x14ac:dyDescent="0.2"/>
    <row r="3332" s="13" customFormat="1" x14ac:dyDescent="0.2"/>
    <row r="3333" s="13" customFormat="1" x14ac:dyDescent="0.2"/>
    <row r="3334" s="13" customFormat="1" x14ac:dyDescent="0.2"/>
    <row r="3335" s="13" customFormat="1" x14ac:dyDescent="0.2"/>
    <row r="3336" s="13" customFormat="1" x14ac:dyDescent="0.2"/>
    <row r="3337" s="13" customFormat="1" x14ac:dyDescent="0.2"/>
    <row r="3338" s="13" customFormat="1" x14ac:dyDescent="0.2"/>
    <row r="3339" s="13" customFormat="1" x14ac:dyDescent="0.2"/>
    <row r="3340" s="13" customFormat="1" x14ac:dyDescent="0.2"/>
    <row r="3341" s="13" customFormat="1" x14ac:dyDescent="0.2"/>
    <row r="3342" s="13" customFormat="1" x14ac:dyDescent="0.2"/>
    <row r="3343" s="13" customFormat="1" x14ac:dyDescent="0.2"/>
    <row r="3344" s="13" customFormat="1" x14ac:dyDescent="0.2"/>
    <row r="3345" s="13" customFormat="1" x14ac:dyDescent="0.2"/>
    <row r="3346" s="13" customFormat="1" x14ac:dyDescent="0.2"/>
    <row r="3347" s="13" customFormat="1" x14ac:dyDescent="0.2"/>
    <row r="3348" s="13" customFormat="1" x14ac:dyDescent="0.2"/>
    <row r="3349" s="13" customFormat="1" x14ac:dyDescent="0.2"/>
    <row r="3350" s="13" customFormat="1" x14ac:dyDescent="0.2"/>
    <row r="3351" s="13" customFormat="1" x14ac:dyDescent="0.2"/>
    <row r="3352" s="13" customFormat="1" x14ac:dyDescent="0.2"/>
    <row r="3353" s="13" customFormat="1" x14ac:dyDescent="0.2"/>
    <row r="3354" s="13" customFormat="1" x14ac:dyDescent="0.2"/>
    <row r="3355" s="13" customFormat="1" x14ac:dyDescent="0.2"/>
    <row r="3356" s="13" customFormat="1" x14ac:dyDescent="0.2"/>
    <row r="3357" s="13" customFormat="1" x14ac:dyDescent="0.2"/>
    <row r="3358" s="13" customFormat="1" x14ac:dyDescent="0.2"/>
    <row r="3359" s="13" customFormat="1" x14ac:dyDescent="0.2"/>
    <row r="3360" s="13" customFormat="1" x14ac:dyDescent="0.2"/>
    <row r="3361" s="13" customFormat="1" x14ac:dyDescent="0.2"/>
    <row r="3362" s="13" customFormat="1" x14ac:dyDescent="0.2"/>
    <row r="3363" s="13" customFormat="1" x14ac:dyDescent="0.2"/>
    <row r="3364" s="13" customFormat="1" x14ac:dyDescent="0.2"/>
    <row r="3365" s="13" customFormat="1" x14ac:dyDescent="0.2"/>
    <row r="3366" s="13" customFormat="1" x14ac:dyDescent="0.2"/>
    <row r="3367" s="13" customFormat="1" x14ac:dyDescent="0.2"/>
    <row r="3368" s="13" customFormat="1" x14ac:dyDescent="0.2"/>
    <row r="3369" s="13" customFormat="1" x14ac:dyDescent="0.2"/>
    <row r="3370" s="13" customFormat="1" x14ac:dyDescent="0.2"/>
    <row r="3371" s="13" customFormat="1" x14ac:dyDescent="0.2"/>
    <row r="3372" s="13" customFormat="1" x14ac:dyDescent="0.2"/>
    <row r="3373" s="13" customFormat="1" x14ac:dyDescent="0.2"/>
    <row r="3374" s="13" customFormat="1" x14ac:dyDescent="0.2"/>
    <row r="3375" s="13" customFormat="1" x14ac:dyDescent="0.2"/>
    <row r="3376" s="13" customFormat="1" x14ac:dyDescent="0.2"/>
    <row r="3377" s="13" customFormat="1" x14ac:dyDescent="0.2"/>
    <row r="3378" s="13" customFormat="1" x14ac:dyDescent="0.2"/>
    <row r="3379" s="13" customFormat="1" x14ac:dyDescent="0.2"/>
    <row r="3380" s="13" customFormat="1" x14ac:dyDescent="0.2"/>
    <row r="3381" s="13" customFormat="1" x14ac:dyDescent="0.2"/>
    <row r="3382" s="13" customFormat="1" x14ac:dyDescent="0.2"/>
    <row r="3383" s="13" customFormat="1" x14ac:dyDescent="0.2"/>
    <row r="3384" s="13" customFormat="1" x14ac:dyDescent="0.2"/>
    <row r="3385" s="13" customFormat="1" x14ac:dyDescent="0.2"/>
    <row r="3386" s="13" customFormat="1" x14ac:dyDescent="0.2"/>
    <row r="3387" s="13" customFormat="1" x14ac:dyDescent="0.2"/>
    <row r="3388" s="13" customFormat="1" x14ac:dyDescent="0.2"/>
    <row r="3389" s="13" customFormat="1" x14ac:dyDescent="0.2"/>
    <row r="3390" s="13" customFormat="1" x14ac:dyDescent="0.2"/>
    <row r="3391" s="13" customFormat="1" x14ac:dyDescent="0.2"/>
    <row r="3392" s="13" customFormat="1" x14ac:dyDescent="0.2"/>
    <row r="3393" s="13" customFormat="1" x14ac:dyDescent="0.2"/>
    <row r="3394" s="13" customFormat="1" x14ac:dyDescent="0.2"/>
    <row r="3395" s="13" customFormat="1" x14ac:dyDescent="0.2"/>
    <row r="3396" s="13" customFormat="1" x14ac:dyDescent="0.2"/>
    <row r="3397" s="13" customFormat="1" x14ac:dyDescent="0.2"/>
    <row r="3398" s="13" customFormat="1" x14ac:dyDescent="0.2"/>
    <row r="3399" s="13" customFormat="1" x14ac:dyDescent="0.2"/>
    <row r="3400" s="13" customFormat="1" x14ac:dyDescent="0.2"/>
    <row r="3401" s="13" customFormat="1" x14ac:dyDescent="0.2"/>
    <row r="3402" s="13" customFormat="1" x14ac:dyDescent="0.2"/>
    <row r="3403" s="13" customFormat="1" x14ac:dyDescent="0.2"/>
    <row r="3404" s="13" customFormat="1" x14ac:dyDescent="0.2"/>
    <row r="3405" s="13" customFormat="1" x14ac:dyDescent="0.2"/>
    <row r="3406" s="13" customFormat="1" x14ac:dyDescent="0.2"/>
    <row r="3407" s="13" customFormat="1" x14ac:dyDescent="0.2"/>
    <row r="3408" s="13" customFormat="1" x14ac:dyDescent="0.2"/>
    <row r="3409" s="13" customFormat="1" x14ac:dyDescent="0.2"/>
    <row r="3410" s="13" customFormat="1" x14ac:dyDescent="0.2"/>
    <row r="3411" s="13" customFormat="1" x14ac:dyDescent="0.2"/>
    <row r="3412" s="13" customFormat="1" x14ac:dyDescent="0.2"/>
    <row r="3413" s="13" customFormat="1" x14ac:dyDescent="0.2"/>
    <row r="3414" s="13" customFormat="1" x14ac:dyDescent="0.2"/>
    <row r="3415" s="13" customFormat="1" x14ac:dyDescent="0.2"/>
    <row r="3416" s="13" customFormat="1" x14ac:dyDescent="0.2"/>
    <row r="3417" s="13" customFormat="1" x14ac:dyDescent="0.2"/>
    <row r="3418" s="13" customFormat="1" x14ac:dyDescent="0.2"/>
    <row r="3419" s="13" customFormat="1" x14ac:dyDescent="0.2"/>
    <row r="3420" s="13" customFormat="1" x14ac:dyDescent="0.2"/>
    <row r="3421" s="13" customFormat="1" x14ac:dyDescent="0.2"/>
    <row r="3422" s="13" customFormat="1" x14ac:dyDescent="0.2"/>
    <row r="3423" s="13" customFormat="1" x14ac:dyDescent="0.2"/>
    <row r="3424" s="13" customFormat="1" x14ac:dyDescent="0.2"/>
    <row r="3425" s="13" customFormat="1" x14ac:dyDescent="0.2"/>
    <row r="3426" s="13" customFormat="1" x14ac:dyDescent="0.2"/>
    <row r="3427" s="13" customFormat="1" x14ac:dyDescent="0.2"/>
    <row r="3428" s="13" customFormat="1" x14ac:dyDescent="0.2"/>
    <row r="3429" s="13" customFormat="1" x14ac:dyDescent="0.2"/>
    <row r="3430" s="13" customFormat="1" x14ac:dyDescent="0.2"/>
    <row r="3431" s="13" customFormat="1" x14ac:dyDescent="0.2"/>
    <row r="3432" s="13" customFormat="1" x14ac:dyDescent="0.2"/>
    <row r="3433" s="13" customFormat="1" x14ac:dyDescent="0.2"/>
    <row r="3434" s="13" customFormat="1" x14ac:dyDescent="0.2"/>
    <row r="3435" s="13" customFormat="1" x14ac:dyDescent="0.2"/>
    <row r="3436" s="13" customFormat="1" x14ac:dyDescent="0.2"/>
    <row r="3437" s="13" customFormat="1" x14ac:dyDescent="0.2"/>
    <row r="3438" s="13" customFormat="1" x14ac:dyDescent="0.2"/>
    <row r="3439" s="13" customFormat="1" x14ac:dyDescent="0.2"/>
    <row r="3440" s="13" customFormat="1" x14ac:dyDescent="0.2"/>
    <row r="3441" s="13" customFormat="1" x14ac:dyDescent="0.2"/>
    <row r="3442" s="13" customFormat="1" x14ac:dyDescent="0.2"/>
    <row r="3443" s="13" customFormat="1" x14ac:dyDescent="0.2"/>
    <row r="3444" s="13" customFormat="1" x14ac:dyDescent="0.2"/>
    <row r="3445" s="13" customFormat="1" x14ac:dyDescent="0.2"/>
    <row r="3446" s="13" customFormat="1" x14ac:dyDescent="0.2"/>
    <row r="3447" s="13" customFormat="1" x14ac:dyDescent="0.2"/>
    <row r="3448" s="13" customFormat="1" x14ac:dyDescent="0.2"/>
    <row r="3449" s="13" customFormat="1" x14ac:dyDescent="0.2"/>
    <row r="3450" s="13" customFormat="1" x14ac:dyDescent="0.2"/>
    <row r="3451" s="13" customFormat="1" x14ac:dyDescent="0.2"/>
    <row r="3452" s="13" customFormat="1" x14ac:dyDescent="0.2"/>
    <row r="3453" s="13" customFormat="1" x14ac:dyDescent="0.2"/>
    <row r="3454" s="13" customFormat="1" x14ac:dyDescent="0.2"/>
    <row r="3455" s="13" customFormat="1" x14ac:dyDescent="0.2"/>
    <row r="3456" s="13" customFormat="1" x14ac:dyDescent="0.2"/>
    <row r="3457" s="13" customFormat="1" x14ac:dyDescent="0.2"/>
    <row r="3458" s="13" customFormat="1" x14ac:dyDescent="0.2"/>
    <row r="3459" s="13" customFormat="1" x14ac:dyDescent="0.2"/>
    <row r="3460" s="13" customFormat="1" x14ac:dyDescent="0.2"/>
    <row r="3461" s="13" customFormat="1" x14ac:dyDescent="0.2"/>
    <row r="3462" s="13" customFormat="1" x14ac:dyDescent="0.2"/>
    <row r="3463" s="13" customFormat="1" x14ac:dyDescent="0.2"/>
    <row r="3464" s="13" customFormat="1" x14ac:dyDescent="0.2"/>
    <row r="3465" s="13" customFormat="1" x14ac:dyDescent="0.2"/>
    <row r="3466" s="13" customFormat="1" x14ac:dyDescent="0.2"/>
    <row r="3467" s="13" customFormat="1" x14ac:dyDescent="0.2"/>
    <row r="3468" s="13" customFormat="1" x14ac:dyDescent="0.2"/>
    <row r="3469" s="13" customFormat="1" x14ac:dyDescent="0.2"/>
    <row r="3470" s="13" customFormat="1" x14ac:dyDescent="0.2"/>
    <row r="3471" s="13" customFormat="1" x14ac:dyDescent="0.2"/>
    <row r="3472" s="13" customFormat="1" x14ac:dyDescent="0.2"/>
    <row r="3473" s="13" customFormat="1" x14ac:dyDescent="0.2"/>
    <row r="3474" s="13" customFormat="1" x14ac:dyDescent="0.2"/>
    <row r="3475" s="13" customFormat="1" x14ac:dyDescent="0.2"/>
    <row r="3476" s="13" customFormat="1" x14ac:dyDescent="0.2"/>
    <row r="3477" s="13" customFormat="1" x14ac:dyDescent="0.2"/>
    <row r="3478" s="13" customFormat="1" x14ac:dyDescent="0.2"/>
    <row r="3479" s="13" customFormat="1" x14ac:dyDescent="0.2"/>
    <row r="3480" s="13" customFormat="1" x14ac:dyDescent="0.2"/>
    <row r="3481" s="13" customFormat="1" x14ac:dyDescent="0.2"/>
    <row r="3482" s="13" customFormat="1" x14ac:dyDescent="0.2"/>
    <row r="3483" s="13" customFormat="1" x14ac:dyDescent="0.2"/>
    <row r="3484" s="13" customFormat="1" x14ac:dyDescent="0.2"/>
    <row r="3485" s="13" customFormat="1" x14ac:dyDescent="0.2"/>
    <row r="3486" s="13" customFormat="1" x14ac:dyDescent="0.2"/>
    <row r="3487" s="13" customFormat="1" x14ac:dyDescent="0.2"/>
    <row r="3488" s="13" customFormat="1" x14ac:dyDescent="0.2"/>
    <row r="3489" s="13" customFormat="1" x14ac:dyDescent="0.2"/>
    <row r="3490" s="13" customFormat="1" x14ac:dyDescent="0.2"/>
    <row r="3491" s="13" customFormat="1" x14ac:dyDescent="0.2"/>
    <row r="3492" s="13" customFormat="1" x14ac:dyDescent="0.2"/>
    <row r="3493" s="13" customFormat="1" x14ac:dyDescent="0.2"/>
    <row r="3494" s="13" customFormat="1" x14ac:dyDescent="0.2"/>
    <row r="3495" s="13" customFormat="1" x14ac:dyDescent="0.2"/>
    <row r="3496" s="13" customFormat="1" x14ac:dyDescent="0.2"/>
    <row r="3497" s="13" customFormat="1" x14ac:dyDescent="0.2"/>
    <row r="3498" s="13" customFormat="1" x14ac:dyDescent="0.2"/>
    <row r="3499" s="13" customFormat="1" x14ac:dyDescent="0.2"/>
    <row r="3500" s="13" customFormat="1" x14ac:dyDescent="0.2"/>
    <row r="3501" s="13" customFormat="1" x14ac:dyDescent="0.2"/>
    <row r="3502" s="13" customFormat="1" x14ac:dyDescent="0.2"/>
    <row r="3503" s="13" customFormat="1" x14ac:dyDescent="0.2"/>
    <row r="3504" s="13" customFormat="1" x14ac:dyDescent="0.2"/>
    <row r="3505" s="13" customFormat="1" x14ac:dyDescent="0.2"/>
    <row r="3506" s="13" customFormat="1" x14ac:dyDescent="0.2"/>
    <row r="3507" s="13" customFormat="1" x14ac:dyDescent="0.2"/>
    <row r="3508" s="13" customFormat="1" x14ac:dyDescent="0.2"/>
    <row r="3509" s="13" customFormat="1" x14ac:dyDescent="0.2"/>
    <row r="3510" s="13" customFormat="1" x14ac:dyDescent="0.2"/>
    <row r="3511" s="13" customFormat="1" x14ac:dyDescent="0.2"/>
    <row r="3512" s="13" customFormat="1" x14ac:dyDescent="0.2"/>
    <row r="3513" s="13" customFormat="1" x14ac:dyDescent="0.2"/>
    <row r="3514" s="13" customFormat="1" x14ac:dyDescent="0.2"/>
    <row r="3515" s="13" customFormat="1" x14ac:dyDescent="0.2"/>
    <row r="3516" s="13" customFormat="1" x14ac:dyDescent="0.2"/>
    <row r="3517" s="13" customFormat="1" x14ac:dyDescent="0.2"/>
    <row r="3518" s="13" customFormat="1" x14ac:dyDescent="0.2"/>
    <row r="3519" s="13" customFormat="1" x14ac:dyDescent="0.2"/>
    <row r="3520" s="13" customFormat="1" x14ac:dyDescent="0.2"/>
    <row r="3521" s="13" customFormat="1" x14ac:dyDescent="0.2"/>
    <row r="3522" s="13" customFormat="1" x14ac:dyDescent="0.2"/>
    <row r="3523" s="13" customFormat="1" x14ac:dyDescent="0.2"/>
    <row r="3524" s="13" customFormat="1" x14ac:dyDescent="0.2"/>
    <row r="3525" s="13" customFormat="1" x14ac:dyDescent="0.2"/>
    <row r="3526" s="13" customFormat="1" x14ac:dyDescent="0.2"/>
    <row r="3527" s="13" customFormat="1" x14ac:dyDescent="0.2"/>
    <row r="3528" s="13" customFormat="1" x14ac:dyDescent="0.2"/>
    <row r="3529" s="13" customFormat="1" x14ac:dyDescent="0.2"/>
    <row r="3530" s="13" customFormat="1" x14ac:dyDescent="0.2"/>
    <row r="3531" s="13" customFormat="1" x14ac:dyDescent="0.2"/>
    <row r="3532" s="13" customFormat="1" x14ac:dyDescent="0.2"/>
    <row r="3533" s="13" customFormat="1" x14ac:dyDescent="0.2"/>
    <row r="3534" s="13" customFormat="1" x14ac:dyDescent="0.2"/>
    <row r="3535" s="13" customFormat="1" x14ac:dyDescent="0.2"/>
    <row r="3536" s="13" customFormat="1" x14ac:dyDescent="0.2"/>
    <row r="3537" s="13" customFormat="1" x14ac:dyDescent="0.2"/>
    <row r="3538" s="13" customFormat="1" x14ac:dyDescent="0.2"/>
    <row r="3539" s="13" customFormat="1" x14ac:dyDescent="0.2"/>
    <row r="3540" s="13" customFormat="1" x14ac:dyDescent="0.2"/>
    <row r="3541" s="13" customFormat="1" x14ac:dyDescent="0.2"/>
    <row r="3542" s="13" customFormat="1" x14ac:dyDescent="0.2"/>
    <row r="3543" s="13" customFormat="1" x14ac:dyDescent="0.2"/>
    <row r="3544" s="13" customFormat="1" x14ac:dyDescent="0.2"/>
    <row r="3545" s="13" customFormat="1" x14ac:dyDescent="0.2"/>
    <row r="3546" s="13" customFormat="1" x14ac:dyDescent="0.2"/>
    <row r="3547" s="13" customFormat="1" x14ac:dyDescent="0.2"/>
    <row r="3548" s="13" customFormat="1" x14ac:dyDescent="0.2"/>
    <row r="3549" s="13" customFormat="1" x14ac:dyDescent="0.2"/>
    <row r="3550" s="13" customFormat="1" x14ac:dyDescent="0.2"/>
    <row r="3551" s="13" customFormat="1" x14ac:dyDescent="0.2"/>
    <row r="3552" s="13" customFormat="1" x14ac:dyDescent="0.2"/>
    <row r="3553" s="13" customFormat="1" x14ac:dyDescent="0.2"/>
    <row r="3554" s="13" customFormat="1" x14ac:dyDescent="0.2"/>
    <row r="3555" s="13" customFormat="1" x14ac:dyDescent="0.2"/>
    <row r="3556" s="13" customFormat="1" x14ac:dyDescent="0.2"/>
    <row r="3557" s="13" customFormat="1" x14ac:dyDescent="0.2"/>
    <row r="3558" s="13" customFormat="1" x14ac:dyDescent="0.2"/>
    <row r="3559" s="13" customFormat="1" x14ac:dyDescent="0.2"/>
    <row r="3560" s="13" customFormat="1" x14ac:dyDescent="0.2"/>
    <row r="3561" s="13" customFormat="1" x14ac:dyDescent="0.2"/>
    <row r="3562" s="13" customFormat="1" x14ac:dyDescent="0.2"/>
    <row r="3563" s="13" customFormat="1" x14ac:dyDescent="0.2"/>
    <row r="3564" s="13" customFormat="1" x14ac:dyDescent="0.2"/>
    <row r="3565" s="13" customFormat="1" x14ac:dyDescent="0.2"/>
    <row r="3566" s="13" customFormat="1" x14ac:dyDescent="0.2"/>
    <row r="3567" s="13" customFormat="1" x14ac:dyDescent="0.2"/>
    <row r="3568" s="13" customFormat="1" x14ac:dyDescent="0.2"/>
    <row r="3569" s="13" customFormat="1" x14ac:dyDescent="0.2"/>
    <row r="3570" s="13" customFormat="1" x14ac:dyDescent="0.2"/>
    <row r="3571" s="13" customFormat="1" x14ac:dyDescent="0.2"/>
    <row r="3572" s="13" customFormat="1" x14ac:dyDescent="0.2"/>
    <row r="3573" s="13" customFormat="1" x14ac:dyDescent="0.2"/>
    <row r="3574" s="13" customFormat="1" x14ac:dyDescent="0.2"/>
    <row r="3575" s="13" customFormat="1" x14ac:dyDescent="0.2"/>
    <row r="3576" s="13" customFormat="1" x14ac:dyDescent="0.2"/>
    <row r="3577" s="13" customFormat="1" x14ac:dyDescent="0.2"/>
    <row r="3578" s="13" customFormat="1" x14ac:dyDescent="0.2"/>
    <row r="3579" s="13" customFormat="1" x14ac:dyDescent="0.2"/>
    <row r="3580" s="13" customFormat="1" x14ac:dyDescent="0.2"/>
    <row r="3581" s="13" customFormat="1" x14ac:dyDescent="0.2"/>
    <row r="3582" s="13" customFormat="1" x14ac:dyDescent="0.2"/>
    <row r="3583" s="13" customFormat="1" x14ac:dyDescent="0.2"/>
    <row r="3584" s="13" customFormat="1" x14ac:dyDescent="0.2"/>
    <row r="3585" s="13" customFormat="1" x14ac:dyDescent="0.2"/>
    <row r="3586" s="13" customFormat="1" x14ac:dyDescent="0.2"/>
    <row r="3587" s="13" customFormat="1" x14ac:dyDescent="0.2"/>
    <row r="3588" s="13" customFormat="1" x14ac:dyDescent="0.2"/>
    <row r="3589" s="13" customFormat="1" x14ac:dyDescent="0.2"/>
    <row r="3590" s="13" customFormat="1" x14ac:dyDescent="0.2"/>
    <row r="3591" s="13" customFormat="1" x14ac:dyDescent="0.2"/>
    <row r="3592" s="13" customFormat="1" x14ac:dyDescent="0.2"/>
    <row r="3593" s="13" customFormat="1" x14ac:dyDescent="0.2"/>
    <row r="3594" s="13" customFormat="1" x14ac:dyDescent="0.2"/>
    <row r="3595" s="13" customFormat="1" x14ac:dyDescent="0.2"/>
    <row r="3596" s="13" customFormat="1" x14ac:dyDescent="0.2"/>
    <row r="3597" s="13" customFormat="1" x14ac:dyDescent="0.2"/>
    <row r="3598" s="13" customFormat="1" x14ac:dyDescent="0.2"/>
    <row r="3599" s="13" customFormat="1" x14ac:dyDescent="0.2"/>
    <row r="3600" s="13" customFormat="1" x14ac:dyDescent="0.2"/>
    <row r="3601" s="13" customFormat="1" x14ac:dyDescent="0.2"/>
    <row r="3602" s="13" customFormat="1" x14ac:dyDescent="0.2"/>
    <row r="3603" s="13" customFormat="1" x14ac:dyDescent="0.2"/>
    <row r="3604" s="13" customFormat="1" x14ac:dyDescent="0.2"/>
    <row r="3605" s="13" customFormat="1" x14ac:dyDescent="0.2"/>
    <row r="3606" s="13" customFormat="1" x14ac:dyDescent="0.2"/>
    <row r="3607" s="13" customFormat="1" x14ac:dyDescent="0.2"/>
    <row r="3608" s="13" customFormat="1" x14ac:dyDescent="0.2"/>
    <row r="3609" s="13" customFormat="1" x14ac:dyDescent="0.2"/>
    <row r="3610" s="13" customFormat="1" x14ac:dyDescent="0.2"/>
    <row r="3611" s="13" customFormat="1" x14ac:dyDescent="0.2"/>
    <row r="3612" s="13" customFormat="1" x14ac:dyDescent="0.2"/>
    <row r="3613" s="13" customFormat="1" x14ac:dyDescent="0.2"/>
    <row r="3614" s="13" customFormat="1" x14ac:dyDescent="0.2"/>
    <row r="3615" s="13" customFormat="1" x14ac:dyDescent="0.2"/>
    <row r="3616" s="13" customFormat="1" x14ac:dyDescent="0.2"/>
    <row r="3617" s="13" customFormat="1" x14ac:dyDescent="0.2"/>
    <row r="3618" s="13" customFormat="1" x14ac:dyDescent="0.2"/>
    <row r="3619" s="13" customFormat="1" x14ac:dyDescent="0.2"/>
    <row r="3620" s="13" customFormat="1" x14ac:dyDescent="0.2"/>
    <row r="3621" s="13" customFormat="1" x14ac:dyDescent="0.2"/>
    <row r="3622" s="13" customFormat="1" x14ac:dyDescent="0.2"/>
    <row r="3623" s="13" customFormat="1" x14ac:dyDescent="0.2"/>
    <row r="3624" s="13" customFormat="1" x14ac:dyDescent="0.2"/>
    <row r="3625" s="13" customFormat="1" x14ac:dyDescent="0.2"/>
    <row r="3626" s="13" customFormat="1" x14ac:dyDescent="0.2"/>
    <row r="3627" s="13" customFormat="1" x14ac:dyDescent="0.2"/>
    <row r="3628" s="13" customFormat="1" x14ac:dyDescent="0.2"/>
    <row r="3629" s="13" customFormat="1" x14ac:dyDescent="0.2"/>
    <row r="3630" s="13" customFormat="1" x14ac:dyDescent="0.2"/>
    <row r="3631" s="13" customFormat="1" x14ac:dyDescent="0.2"/>
    <row r="3632" s="13" customFormat="1" x14ac:dyDescent="0.2"/>
    <row r="3633" s="13" customFormat="1" x14ac:dyDescent="0.2"/>
    <row r="3634" s="13" customFormat="1" x14ac:dyDescent="0.2"/>
    <row r="3635" s="13" customFormat="1" x14ac:dyDescent="0.2"/>
    <row r="3636" s="13" customFormat="1" x14ac:dyDescent="0.2"/>
    <row r="3637" s="13" customFormat="1" x14ac:dyDescent="0.2"/>
    <row r="3638" s="13" customFormat="1" x14ac:dyDescent="0.2"/>
    <row r="3639" s="13" customFormat="1" x14ac:dyDescent="0.2"/>
    <row r="3640" s="13" customFormat="1" x14ac:dyDescent="0.2"/>
    <row r="3641" s="13" customFormat="1" x14ac:dyDescent="0.2"/>
    <row r="3642" s="13" customFormat="1" x14ac:dyDescent="0.2"/>
    <row r="3643" s="13" customFormat="1" x14ac:dyDescent="0.2"/>
    <row r="3644" s="13" customFormat="1" x14ac:dyDescent="0.2"/>
    <row r="3645" s="13" customFormat="1" x14ac:dyDescent="0.2"/>
    <row r="3646" s="13" customFormat="1" x14ac:dyDescent="0.2"/>
    <row r="3647" s="13" customFormat="1" x14ac:dyDescent="0.2"/>
    <row r="3648" s="13" customFormat="1" x14ac:dyDescent="0.2"/>
    <row r="3649" s="13" customFormat="1" x14ac:dyDescent="0.2"/>
    <row r="3650" s="13" customFormat="1" x14ac:dyDescent="0.2"/>
    <row r="3651" s="13" customFormat="1" x14ac:dyDescent="0.2"/>
    <row r="3652" s="13" customFormat="1" x14ac:dyDescent="0.2"/>
    <row r="3653" s="13" customFormat="1" x14ac:dyDescent="0.2"/>
    <row r="3654" s="13" customFormat="1" x14ac:dyDescent="0.2"/>
    <row r="3655" s="13" customFormat="1" x14ac:dyDescent="0.2"/>
    <row r="3656" s="13" customFormat="1" x14ac:dyDescent="0.2"/>
    <row r="3657" s="13" customFormat="1" x14ac:dyDescent="0.2"/>
    <row r="3658" s="13" customFormat="1" x14ac:dyDescent="0.2"/>
    <row r="3659" s="13" customFormat="1" x14ac:dyDescent="0.2"/>
    <row r="3660" s="13" customFormat="1" x14ac:dyDescent="0.2"/>
    <row r="3661" s="13" customFormat="1" x14ac:dyDescent="0.2"/>
    <row r="3662" s="13" customFormat="1" x14ac:dyDescent="0.2"/>
    <row r="3663" s="13" customFormat="1" x14ac:dyDescent="0.2"/>
    <row r="3664" s="13" customFormat="1" x14ac:dyDescent="0.2"/>
    <row r="3665" s="13" customFormat="1" x14ac:dyDescent="0.2"/>
    <row r="3666" s="13" customFormat="1" x14ac:dyDescent="0.2"/>
    <row r="3667" s="13" customFormat="1" x14ac:dyDescent="0.2"/>
    <row r="3668" s="13" customFormat="1" x14ac:dyDescent="0.2"/>
    <row r="3669" s="13" customFormat="1" x14ac:dyDescent="0.2"/>
    <row r="3670" s="13" customFormat="1" x14ac:dyDescent="0.2"/>
    <row r="3671" s="13" customFormat="1" x14ac:dyDescent="0.2"/>
    <row r="3672" s="13" customFormat="1" x14ac:dyDescent="0.2"/>
    <row r="3673" s="13" customFormat="1" x14ac:dyDescent="0.2"/>
    <row r="3674" s="13" customFormat="1" x14ac:dyDescent="0.2"/>
    <row r="3675" s="13" customFormat="1" x14ac:dyDescent="0.2"/>
    <row r="3676" s="13" customFormat="1" x14ac:dyDescent="0.2"/>
    <row r="3677" s="13" customFormat="1" x14ac:dyDescent="0.2"/>
    <row r="3678" s="13" customFormat="1" x14ac:dyDescent="0.2"/>
    <row r="3679" s="13" customFormat="1" x14ac:dyDescent="0.2"/>
    <row r="3680" s="13" customFormat="1" x14ac:dyDescent="0.2"/>
    <row r="3681" s="13" customFormat="1" x14ac:dyDescent="0.2"/>
    <row r="3682" s="13" customFormat="1" x14ac:dyDescent="0.2"/>
    <row r="3683" s="13" customFormat="1" x14ac:dyDescent="0.2"/>
    <row r="3684" s="13" customFormat="1" x14ac:dyDescent="0.2"/>
    <row r="3685" s="13" customFormat="1" x14ac:dyDescent="0.2"/>
    <row r="3686" s="13" customFormat="1" x14ac:dyDescent="0.2"/>
    <row r="3687" s="13" customFormat="1" x14ac:dyDescent="0.2"/>
    <row r="3688" s="13" customFormat="1" x14ac:dyDescent="0.2"/>
    <row r="3689" s="13" customFormat="1" x14ac:dyDescent="0.2"/>
    <row r="3690" s="13" customFormat="1" x14ac:dyDescent="0.2"/>
    <row r="3691" s="13" customFormat="1" x14ac:dyDescent="0.2"/>
    <row r="3692" s="13" customFormat="1" x14ac:dyDescent="0.2"/>
    <row r="3693" s="13" customFormat="1" x14ac:dyDescent="0.2"/>
    <row r="3694" s="13" customFormat="1" x14ac:dyDescent="0.2"/>
    <row r="3695" s="13" customFormat="1" x14ac:dyDescent="0.2"/>
    <row r="3696" s="13" customFormat="1" x14ac:dyDescent="0.2"/>
    <row r="3697" s="13" customFormat="1" x14ac:dyDescent="0.2"/>
    <row r="3698" s="13" customFormat="1" x14ac:dyDescent="0.2"/>
    <row r="3699" s="13" customFormat="1" x14ac:dyDescent="0.2"/>
    <row r="3700" s="13" customFormat="1" x14ac:dyDescent="0.2"/>
    <row r="3701" s="13" customFormat="1" x14ac:dyDescent="0.2"/>
    <row r="3702" s="13" customFormat="1" x14ac:dyDescent="0.2"/>
    <row r="3703" s="13" customFormat="1" x14ac:dyDescent="0.2"/>
    <row r="3704" s="13" customFormat="1" x14ac:dyDescent="0.2"/>
    <row r="3705" s="13" customFormat="1" x14ac:dyDescent="0.2"/>
    <row r="3706" s="13" customFormat="1" x14ac:dyDescent="0.2"/>
    <row r="3707" s="13" customFormat="1" x14ac:dyDescent="0.2"/>
    <row r="3708" s="13" customFormat="1" x14ac:dyDescent="0.2"/>
    <row r="3709" s="13" customFormat="1" x14ac:dyDescent="0.2"/>
    <row r="3710" s="13" customFormat="1" x14ac:dyDescent="0.2"/>
    <row r="3711" s="13" customFormat="1" x14ac:dyDescent="0.2"/>
    <row r="3712" s="13" customFormat="1" x14ac:dyDescent="0.2"/>
    <row r="3713" s="13" customFormat="1" x14ac:dyDescent="0.2"/>
    <row r="3714" s="13" customFormat="1" x14ac:dyDescent="0.2"/>
    <row r="3715" s="13" customFormat="1" x14ac:dyDescent="0.2"/>
    <row r="3716" s="13" customFormat="1" x14ac:dyDescent="0.2"/>
    <row r="3717" s="13" customFormat="1" x14ac:dyDescent="0.2"/>
    <row r="3718" s="13" customFormat="1" x14ac:dyDescent="0.2"/>
    <row r="3719" s="13" customFormat="1" x14ac:dyDescent="0.2"/>
    <row r="3720" s="13" customFormat="1" x14ac:dyDescent="0.2"/>
    <row r="3721" s="13" customFormat="1" x14ac:dyDescent="0.2"/>
    <row r="3722" s="13" customFormat="1" x14ac:dyDescent="0.2"/>
    <row r="3723" s="13" customFormat="1" x14ac:dyDescent="0.2"/>
    <row r="3724" s="13" customFormat="1" x14ac:dyDescent="0.2"/>
    <row r="3725" s="13" customFormat="1" x14ac:dyDescent="0.2"/>
    <row r="3726" s="13" customFormat="1" x14ac:dyDescent="0.2"/>
    <row r="3727" s="13" customFormat="1" x14ac:dyDescent="0.2"/>
    <row r="3728" s="13" customFormat="1" x14ac:dyDescent="0.2"/>
    <row r="3729" s="13" customFormat="1" x14ac:dyDescent="0.2"/>
    <row r="3730" s="13" customFormat="1" x14ac:dyDescent="0.2"/>
    <row r="3731" s="13" customFormat="1" x14ac:dyDescent="0.2"/>
    <row r="3732" s="13" customFormat="1" x14ac:dyDescent="0.2"/>
    <row r="3733" s="13" customFormat="1" x14ac:dyDescent="0.2"/>
    <row r="3734" s="13" customFormat="1" x14ac:dyDescent="0.2"/>
    <row r="3735" s="13" customFormat="1" x14ac:dyDescent="0.2"/>
    <row r="3736" s="13" customFormat="1" x14ac:dyDescent="0.2"/>
    <row r="3737" s="13" customFormat="1" x14ac:dyDescent="0.2"/>
    <row r="3738" s="13" customFormat="1" x14ac:dyDescent="0.2"/>
    <row r="3739" s="13" customFormat="1" x14ac:dyDescent="0.2"/>
    <row r="3740" s="13" customFormat="1" x14ac:dyDescent="0.2"/>
    <row r="3741" s="13" customFormat="1" x14ac:dyDescent="0.2"/>
    <row r="3742" s="13" customFormat="1" x14ac:dyDescent="0.2"/>
    <row r="3743" s="13" customFormat="1" x14ac:dyDescent="0.2"/>
    <row r="3744" s="13" customFormat="1" x14ac:dyDescent="0.2"/>
    <row r="3745" s="13" customFormat="1" x14ac:dyDescent="0.2"/>
    <row r="3746" s="13" customFormat="1" x14ac:dyDescent="0.2"/>
    <row r="3747" s="13" customFormat="1" x14ac:dyDescent="0.2"/>
    <row r="3748" s="13" customFormat="1" x14ac:dyDescent="0.2"/>
    <row r="3749" s="13" customFormat="1" x14ac:dyDescent="0.2"/>
    <row r="3750" s="13" customFormat="1" x14ac:dyDescent="0.2"/>
    <row r="3751" s="13" customFormat="1" x14ac:dyDescent="0.2"/>
    <row r="3752" s="13" customFormat="1" x14ac:dyDescent="0.2"/>
    <row r="3753" s="13" customFormat="1" x14ac:dyDescent="0.2"/>
    <row r="3754" s="13" customFormat="1" x14ac:dyDescent="0.2"/>
    <row r="3755" s="13" customFormat="1" x14ac:dyDescent="0.2"/>
    <row r="3756" s="13" customFormat="1" x14ac:dyDescent="0.2"/>
    <row r="3757" s="13" customFormat="1" x14ac:dyDescent="0.2"/>
    <row r="3758" s="13" customFormat="1" x14ac:dyDescent="0.2"/>
    <row r="3759" s="13" customFormat="1" x14ac:dyDescent="0.2"/>
    <row r="3760" s="13" customFormat="1" x14ac:dyDescent="0.2"/>
    <row r="3761" s="13" customFormat="1" x14ac:dyDescent="0.2"/>
    <row r="3762" s="13" customFormat="1" x14ac:dyDescent="0.2"/>
    <row r="3763" s="13" customFormat="1" x14ac:dyDescent="0.2"/>
    <row r="3764" s="13" customFormat="1" x14ac:dyDescent="0.2"/>
    <row r="3765" s="13" customFormat="1" x14ac:dyDescent="0.2"/>
    <row r="3766" s="13" customFormat="1" x14ac:dyDescent="0.2"/>
    <row r="3767" s="13" customFormat="1" x14ac:dyDescent="0.2"/>
    <row r="3768" s="13" customFormat="1" x14ac:dyDescent="0.2"/>
    <row r="3769" s="13" customFormat="1" x14ac:dyDescent="0.2"/>
    <row r="3770" s="13" customFormat="1" x14ac:dyDescent="0.2"/>
    <row r="3771" s="13" customFormat="1" x14ac:dyDescent="0.2"/>
    <row r="3772" s="13" customFormat="1" x14ac:dyDescent="0.2"/>
    <row r="3773" s="13" customFormat="1" x14ac:dyDescent="0.2"/>
    <row r="3774" s="13" customFormat="1" x14ac:dyDescent="0.2"/>
    <row r="3775" s="13" customFormat="1" x14ac:dyDescent="0.2"/>
    <row r="3776" s="13" customFormat="1" x14ac:dyDescent="0.2"/>
    <row r="3777" s="13" customFormat="1" x14ac:dyDescent="0.2"/>
    <row r="3778" s="13" customFormat="1" x14ac:dyDescent="0.2"/>
    <row r="3779" s="13" customFormat="1" x14ac:dyDescent="0.2"/>
    <row r="3780" s="13" customFormat="1" x14ac:dyDescent="0.2"/>
    <row r="3781" s="13" customFormat="1" x14ac:dyDescent="0.2"/>
    <row r="3782" s="13" customFormat="1" x14ac:dyDescent="0.2"/>
    <row r="3783" s="13" customFormat="1" x14ac:dyDescent="0.2"/>
    <row r="3784" s="13" customFormat="1" x14ac:dyDescent="0.2"/>
    <row r="3785" s="13" customFormat="1" x14ac:dyDescent="0.2"/>
    <row r="3786" s="13" customFormat="1" x14ac:dyDescent="0.2"/>
    <row r="3787" s="13" customFormat="1" x14ac:dyDescent="0.2"/>
    <row r="3788" s="13" customFormat="1" x14ac:dyDescent="0.2"/>
    <row r="3789" s="13" customFormat="1" x14ac:dyDescent="0.2"/>
    <row r="3790" s="13" customFormat="1" x14ac:dyDescent="0.2"/>
    <row r="3791" s="13" customFormat="1" x14ac:dyDescent="0.2"/>
    <row r="3792" s="13" customFormat="1" x14ac:dyDescent="0.2"/>
    <row r="3793" s="13" customFormat="1" x14ac:dyDescent="0.2"/>
    <row r="3794" s="13" customFormat="1" x14ac:dyDescent="0.2"/>
    <row r="3795" s="13" customFormat="1" x14ac:dyDescent="0.2"/>
    <row r="3796" s="13" customFormat="1" x14ac:dyDescent="0.2"/>
    <row r="3797" s="13" customFormat="1" x14ac:dyDescent="0.2"/>
    <row r="3798" s="13" customFormat="1" x14ac:dyDescent="0.2"/>
    <row r="3799" s="13" customFormat="1" x14ac:dyDescent="0.2"/>
    <row r="3800" s="13" customFormat="1" x14ac:dyDescent="0.2"/>
    <row r="3801" s="13" customFormat="1" x14ac:dyDescent="0.2"/>
    <row r="3802" s="13" customFormat="1" x14ac:dyDescent="0.2"/>
    <row r="3803" s="13" customFormat="1" x14ac:dyDescent="0.2"/>
    <row r="3804" s="13" customFormat="1" x14ac:dyDescent="0.2"/>
    <row r="3805" s="13" customFormat="1" x14ac:dyDescent="0.2"/>
    <row r="3806" s="13" customFormat="1" x14ac:dyDescent="0.2"/>
    <row r="3807" s="13" customFormat="1" x14ac:dyDescent="0.2"/>
    <row r="3808" s="13" customFormat="1" x14ac:dyDescent="0.2"/>
    <row r="3809" s="13" customFormat="1" x14ac:dyDescent="0.2"/>
    <row r="3810" s="13" customFormat="1" x14ac:dyDescent="0.2"/>
    <row r="3811" s="13" customFormat="1" x14ac:dyDescent="0.2"/>
    <row r="3812" s="13" customFormat="1" x14ac:dyDescent="0.2"/>
    <row r="3813" s="13" customFormat="1" x14ac:dyDescent="0.2"/>
    <row r="3814" s="13" customFormat="1" x14ac:dyDescent="0.2"/>
    <row r="3815" s="13" customFormat="1" x14ac:dyDescent="0.2"/>
    <row r="3816" s="13" customFormat="1" x14ac:dyDescent="0.2"/>
    <row r="3817" s="13" customFormat="1" x14ac:dyDescent="0.2"/>
    <row r="3818" s="13" customFormat="1" x14ac:dyDescent="0.2"/>
    <row r="3819" s="13" customFormat="1" x14ac:dyDescent="0.2"/>
    <row r="3820" s="13" customFormat="1" x14ac:dyDescent="0.2"/>
    <row r="3821" s="13" customFormat="1" x14ac:dyDescent="0.2"/>
    <row r="3822" s="13" customFormat="1" x14ac:dyDescent="0.2"/>
    <row r="3823" s="13" customFormat="1" x14ac:dyDescent="0.2"/>
    <row r="3824" s="13" customFormat="1" x14ac:dyDescent="0.2"/>
    <row r="3825" s="13" customFormat="1" x14ac:dyDescent="0.2"/>
    <row r="3826" s="13" customFormat="1" x14ac:dyDescent="0.2"/>
    <row r="3827" s="13" customFormat="1" x14ac:dyDescent="0.2"/>
    <row r="3828" s="13" customFormat="1" x14ac:dyDescent="0.2"/>
    <row r="3829" s="13" customFormat="1" x14ac:dyDescent="0.2"/>
    <row r="3830" s="13" customFormat="1" x14ac:dyDescent="0.2"/>
    <row r="3831" s="13" customFormat="1" x14ac:dyDescent="0.2"/>
    <row r="3832" s="13" customFormat="1" x14ac:dyDescent="0.2"/>
    <row r="3833" s="13" customFormat="1" x14ac:dyDescent="0.2"/>
    <row r="3834" s="13" customFormat="1" x14ac:dyDescent="0.2"/>
    <row r="3835" s="13" customFormat="1" x14ac:dyDescent="0.2"/>
    <row r="3836" s="13" customFormat="1" x14ac:dyDescent="0.2"/>
    <row r="3837" s="13" customFormat="1" x14ac:dyDescent="0.2"/>
    <row r="3838" s="13" customFormat="1" x14ac:dyDescent="0.2"/>
    <row r="3839" s="13" customFormat="1" x14ac:dyDescent="0.2"/>
    <row r="3840" s="13" customFormat="1" x14ac:dyDescent="0.2"/>
    <row r="3841" s="13" customFormat="1" x14ac:dyDescent="0.2"/>
    <row r="3842" s="13" customFormat="1" x14ac:dyDescent="0.2"/>
    <row r="3843" s="13" customFormat="1" x14ac:dyDescent="0.2"/>
    <row r="3844" s="13" customFormat="1" x14ac:dyDescent="0.2"/>
    <row r="3845" s="13" customFormat="1" x14ac:dyDescent="0.2"/>
    <row r="3846" s="13" customFormat="1" x14ac:dyDescent="0.2"/>
    <row r="3847" s="13" customFormat="1" x14ac:dyDescent="0.2"/>
    <row r="3848" s="13" customFormat="1" x14ac:dyDescent="0.2"/>
    <row r="3849" s="13" customFormat="1" x14ac:dyDescent="0.2"/>
    <row r="3850" s="13" customFormat="1" x14ac:dyDescent="0.2"/>
    <row r="3851" s="13" customFormat="1" x14ac:dyDescent="0.2"/>
    <row r="3852" s="13" customFormat="1" x14ac:dyDescent="0.2"/>
    <row r="3853" s="13" customFormat="1" x14ac:dyDescent="0.2"/>
    <row r="3854" s="13" customFormat="1" x14ac:dyDescent="0.2"/>
    <row r="3855" s="13" customFormat="1" x14ac:dyDescent="0.2"/>
    <row r="3856" s="13" customFormat="1" x14ac:dyDescent="0.2"/>
    <row r="3857" s="13" customFormat="1" x14ac:dyDescent="0.2"/>
    <row r="3858" s="13" customFormat="1" x14ac:dyDescent="0.2"/>
    <row r="3859" s="13" customFormat="1" x14ac:dyDescent="0.2"/>
    <row r="3860" s="13" customFormat="1" x14ac:dyDescent="0.2"/>
    <row r="3861" s="13" customFormat="1" x14ac:dyDescent="0.2"/>
    <row r="3862" s="13" customFormat="1" x14ac:dyDescent="0.2"/>
    <row r="3863" s="13" customFormat="1" x14ac:dyDescent="0.2"/>
    <row r="3864" s="13" customFormat="1" x14ac:dyDescent="0.2"/>
    <row r="3865" s="13" customFormat="1" x14ac:dyDescent="0.2"/>
    <row r="3866" s="13" customFormat="1" x14ac:dyDescent="0.2"/>
    <row r="3867" s="13" customFormat="1" x14ac:dyDescent="0.2"/>
    <row r="3868" s="13" customFormat="1" x14ac:dyDescent="0.2"/>
    <row r="3869" s="13" customFormat="1" x14ac:dyDescent="0.2"/>
    <row r="3870" s="13" customFormat="1" x14ac:dyDescent="0.2"/>
    <row r="3871" s="13" customFormat="1" x14ac:dyDescent="0.2"/>
    <row r="3872" s="13" customFormat="1" x14ac:dyDescent="0.2"/>
    <row r="3873" s="13" customFormat="1" x14ac:dyDescent="0.2"/>
    <row r="3874" s="13" customFormat="1" x14ac:dyDescent="0.2"/>
    <row r="3875" s="13" customFormat="1" x14ac:dyDescent="0.2"/>
    <row r="3876" s="13" customFormat="1" x14ac:dyDescent="0.2"/>
    <row r="3877" s="13" customFormat="1" x14ac:dyDescent="0.2"/>
    <row r="3878" s="13" customFormat="1" x14ac:dyDescent="0.2"/>
    <row r="3879" s="13" customFormat="1" x14ac:dyDescent="0.2"/>
    <row r="3880" s="13" customFormat="1" x14ac:dyDescent="0.2"/>
    <row r="3881" s="13" customFormat="1" x14ac:dyDescent="0.2"/>
    <row r="3882" s="13" customFormat="1" x14ac:dyDescent="0.2"/>
    <row r="3883" s="13" customFormat="1" x14ac:dyDescent="0.2"/>
    <row r="3884" s="13" customFormat="1" x14ac:dyDescent="0.2"/>
    <row r="3885" s="13" customFormat="1" x14ac:dyDescent="0.2"/>
    <row r="3886" s="13" customFormat="1" x14ac:dyDescent="0.2"/>
    <row r="3887" s="13" customFormat="1" x14ac:dyDescent="0.2"/>
    <row r="3888" s="13" customFormat="1" x14ac:dyDescent="0.2"/>
    <row r="3889" s="13" customFormat="1" x14ac:dyDescent="0.2"/>
    <row r="3890" s="13" customFormat="1" x14ac:dyDescent="0.2"/>
    <row r="3891" s="13" customFormat="1" x14ac:dyDescent="0.2"/>
    <row r="3892" s="13" customFormat="1" x14ac:dyDescent="0.2"/>
    <row r="3893" s="13" customFormat="1" x14ac:dyDescent="0.2"/>
    <row r="3894" s="13" customFormat="1" x14ac:dyDescent="0.2"/>
    <row r="3895" s="13" customFormat="1" x14ac:dyDescent="0.2"/>
    <row r="3896" s="13" customFormat="1" x14ac:dyDescent="0.2"/>
    <row r="3897" s="13" customFormat="1" x14ac:dyDescent="0.2"/>
    <row r="3898" s="13" customFormat="1" x14ac:dyDescent="0.2"/>
    <row r="3899" s="13" customFormat="1" x14ac:dyDescent="0.2"/>
    <row r="3900" s="13" customFormat="1" x14ac:dyDescent="0.2"/>
    <row r="3901" s="13" customFormat="1" x14ac:dyDescent="0.2"/>
    <row r="3902" s="13" customFormat="1" x14ac:dyDescent="0.2"/>
    <row r="3903" s="13" customFormat="1" x14ac:dyDescent="0.2"/>
    <row r="3904" s="13" customFormat="1" x14ac:dyDescent="0.2"/>
    <row r="3905" s="13" customFormat="1" x14ac:dyDescent="0.2"/>
    <row r="3906" s="13" customFormat="1" x14ac:dyDescent="0.2"/>
    <row r="3907" s="13" customFormat="1" x14ac:dyDescent="0.2"/>
    <row r="3908" s="13" customFormat="1" x14ac:dyDescent="0.2"/>
    <row r="3909" s="13" customFormat="1" x14ac:dyDescent="0.2"/>
    <row r="3910" s="13" customFormat="1" x14ac:dyDescent="0.2"/>
    <row r="3911" s="13" customFormat="1" x14ac:dyDescent="0.2"/>
    <row r="3912" s="13" customFormat="1" x14ac:dyDescent="0.2"/>
    <row r="3913" s="13" customFormat="1" x14ac:dyDescent="0.2"/>
    <row r="3914" s="13" customFormat="1" x14ac:dyDescent="0.2"/>
    <row r="3915" s="13" customFormat="1" x14ac:dyDescent="0.2"/>
    <row r="3916" s="13" customFormat="1" x14ac:dyDescent="0.2"/>
    <row r="3917" s="13" customFormat="1" x14ac:dyDescent="0.2"/>
    <row r="3918" s="13" customFormat="1" x14ac:dyDescent="0.2"/>
    <row r="3919" s="13" customFormat="1" x14ac:dyDescent="0.2"/>
    <row r="3920" s="13" customFormat="1" x14ac:dyDescent="0.2"/>
    <row r="3921" s="13" customFormat="1" x14ac:dyDescent="0.2"/>
    <row r="3922" s="13" customFormat="1" x14ac:dyDescent="0.2"/>
    <row r="3923" s="13" customFormat="1" x14ac:dyDescent="0.2"/>
    <row r="3924" s="13" customFormat="1" x14ac:dyDescent="0.2"/>
    <row r="3925" s="13" customFormat="1" x14ac:dyDescent="0.2"/>
    <row r="3926" s="13" customFormat="1" x14ac:dyDescent="0.2"/>
    <row r="3927" s="13" customFormat="1" x14ac:dyDescent="0.2"/>
    <row r="3928" s="13" customFormat="1" x14ac:dyDescent="0.2"/>
    <row r="3929" s="13" customFormat="1" x14ac:dyDescent="0.2"/>
    <row r="3930" s="13" customFormat="1" x14ac:dyDescent="0.2"/>
    <row r="3931" s="13" customFormat="1" x14ac:dyDescent="0.2"/>
    <row r="3932" s="13" customFormat="1" x14ac:dyDescent="0.2"/>
    <row r="3933" s="13" customFormat="1" x14ac:dyDescent="0.2"/>
    <row r="3934" s="13" customFormat="1" x14ac:dyDescent="0.2"/>
    <row r="3935" s="13" customFormat="1" x14ac:dyDescent="0.2"/>
    <row r="3936" s="13" customFormat="1" x14ac:dyDescent="0.2"/>
    <row r="3937" s="13" customFormat="1" x14ac:dyDescent="0.2"/>
    <row r="3938" s="13" customFormat="1" x14ac:dyDescent="0.2"/>
    <row r="3939" s="13" customFormat="1" x14ac:dyDescent="0.2"/>
    <row r="3940" s="13" customFormat="1" x14ac:dyDescent="0.2"/>
    <row r="3941" s="13" customFormat="1" x14ac:dyDescent="0.2"/>
    <row r="3942" s="13" customFormat="1" x14ac:dyDescent="0.2"/>
    <row r="3943" s="13" customFormat="1" x14ac:dyDescent="0.2"/>
    <row r="3944" s="13" customFormat="1" x14ac:dyDescent="0.2"/>
    <row r="3945" s="13" customFormat="1" x14ac:dyDescent="0.2"/>
    <row r="3946" s="13" customFormat="1" x14ac:dyDescent="0.2"/>
    <row r="3947" s="13" customFormat="1" x14ac:dyDescent="0.2"/>
    <row r="3948" s="13" customFormat="1" x14ac:dyDescent="0.2"/>
    <row r="3949" s="13" customFormat="1" x14ac:dyDescent="0.2"/>
    <row r="3950" s="13" customFormat="1" x14ac:dyDescent="0.2"/>
    <row r="3951" s="13" customFormat="1" x14ac:dyDescent="0.2"/>
    <row r="3952" s="13" customFormat="1" x14ac:dyDescent="0.2"/>
    <row r="3953" s="13" customFormat="1" x14ac:dyDescent="0.2"/>
    <row r="3954" s="13" customFormat="1" x14ac:dyDescent="0.2"/>
    <row r="3955" s="13" customFormat="1" x14ac:dyDescent="0.2"/>
    <row r="3956" s="13" customFormat="1" x14ac:dyDescent="0.2"/>
    <row r="3957" s="13" customFormat="1" x14ac:dyDescent="0.2"/>
    <row r="3958" s="13" customFormat="1" x14ac:dyDescent="0.2"/>
    <row r="3959" s="13" customFormat="1" x14ac:dyDescent="0.2"/>
    <row r="3960" s="13" customFormat="1" x14ac:dyDescent="0.2"/>
    <row r="3961" s="13" customFormat="1" x14ac:dyDescent="0.2"/>
    <row r="3962" s="13" customFormat="1" x14ac:dyDescent="0.2"/>
    <row r="3963" s="13" customFormat="1" x14ac:dyDescent="0.2"/>
    <row r="3964" s="13" customFormat="1" x14ac:dyDescent="0.2"/>
    <row r="3965" s="13" customFormat="1" x14ac:dyDescent="0.2"/>
    <row r="3966" s="13" customFormat="1" x14ac:dyDescent="0.2"/>
    <row r="3967" s="13" customFormat="1" x14ac:dyDescent="0.2"/>
    <row r="3968" s="13" customFormat="1" x14ac:dyDescent="0.2"/>
    <row r="3969" s="13" customFormat="1" x14ac:dyDescent="0.2"/>
    <row r="3970" s="13" customFormat="1" x14ac:dyDescent="0.2"/>
    <row r="3971" s="13" customFormat="1" x14ac:dyDescent="0.2"/>
    <row r="3972" s="13" customFormat="1" x14ac:dyDescent="0.2"/>
    <row r="3973" s="13" customFormat="1" x14ac:dyDescent="0.2"/>
    <row r="3974" s="13" customFormat="1" x14ac:dyDescent="0.2"/>
    <row r="3975" s="13" customFormat="1" x14ac:dyDescent="0.2"/>
    <row r="3976" s="13" customFormat="1" x14ac:dyDescent="0.2"/>
    <row r="3977" s="13" customFormat="1" x14ac:dyDescent="0.2"/>
    <row r="3978" s="13" customFormat="1" x14ac:dyDescent="0.2"/>
    <row r="3979" s="13" customFormat="1" x14ac:dyDescent="0.2"/>
    <row r="3980" s="13" customFormat="1" x14ac:dyDescent="0.2"/>
    <row r="3981" s="13" customFormat="1" x14ac:dyDescent="0.2"/>
    <row r="3982" s="13" customFormat="1" x14ac:dyDescent="0.2"/>
    <row r="3983" s="13" customFormat="1" x14ac:dyDescent="0.2"/>
    <row r="3984" s="13" customFormat="1" x14ac:dyDescent="0.2"/>
    <row r="3985" s="13" customFormat="1" x14ac:dyDescent="0.2"/>
    <row r="3986" s="13" customFormat="1" x14ac:dyDescent="0.2"/>
    <row r="3987" s="13" customFormat="1" x14ac:dyDescent="0.2"/>
    <row r="3988" s="13" customFormat="1" x14ac:dyDescent="0.2"/>
    <row r="3989" s="13" customFormat="1" x14ac:dyDescent="0.2"/>
    <row r="3990" s="13" customFormat="1" x14ac:dyDescent="0.2"/>
    <row r="3991" s="13" customFormat="1" x14ac:dyDescent="0.2"/>
    <row r="3992" s="13" customFormat="1" x14ac:dyDescent="0.2"/>
    <row r="3993" s="13" customFormat="1" x14ac:dyDescent="0.2"/>
    <row r="3994" s="13" customFormat="1" x14ac:dyDescent="0.2"/>
    <row r="3995" s="13" customFormat="1" x14ac:dyDescent="0.2"/>
    <row r="3996" s="13" customFormat="1" x14ac:dyDescent="0.2"/>
    <row r="3997" s="13" customFormat="1" x14ac:dyDescent="0.2"/>
    <row r="3998" s="13" customFormat="1" x14ac:dyDescent="0.2"/>
    <row r="3999" s="13" customFormat="1" x14ac:dyDescent="0.2"/>
    <row r="4000" s="13" customFormat="1" x14ac:dyDescent="0.2"/>
    <row r="4001" s="13" customFormat="1" x14ac:dyDescent="0.2"/>
    <row r="4002" s="13" customFormat="1" x14ac:dyDescent="0.2"/>
    <row r="4003" s="13" customFormat="1" x14ac:dyDescent="0.2"/>
    <row r="4004" s="13" customFormat="1" x14ac:dyDescent="0.2"/>
    <row r="4005" s="13" customFormat="1" x14ac:dyDescent="0.2"/>
    <row r="4006" s="13" customFormat="1" x14ac:dyDescent="0.2"/>
    <row r="4007" s="13" customFormat="1" x14ac:dyDescent="0.2"/>
    <row r="4008" s="13" customFormat="1" x14ac:dyDescent="0.2"/>
    <row r="4009" s="13" customFormat="1" x14ac:dyDescent="0.2"/>
    <row r="4010" s="13" customFormat="1" x14ac:dyDescent="0.2"/>
    <row r="4011" s="13" customFormat="1" x14ac:dyDescent="0.2"/>
    <row r="4012" s="13" customFormat="1" x14ac:dyDescent="0.2"/>
    <row r="4013" s="13" customFormat="1" x14ac:dyDescent="0.2"/>
    <row r="4014" s="13" customFormat="1" x14ac:dyDescent="0.2"/>
    <row r="4015" s="13" customFormat="1" x14ac:dyDescent="0.2"/>
    <row r="4016" s="13" customFormat="1" x14ac:dyDescent="0.2"/>
    <row r="4017" s="13" customFormat="1" x14ac:dyDescent="0.2"/>
    <row r="4018" s="13" customFormat="1" x14ac:dyDescent="0.2"/>
    <row r="4019" s="13" customFormat="1" x14ac:dyDescent="0.2"/>
    <row r="4020" s="13" customFormat="1" x14ac:dyDescent="0.2"/>
    <row r="4021" s="13" customFormat="1" x14ac:dyDescent="0.2"/>
    <row r="4022" s="13" customFormat="1" x14ac:dyDescent="0.2"/>
    <row r="4023" s="13" customFormat="1" x14ac:dyDescent="0.2"/>
    <row r="4024" s="13" customFormat="1" x14ac:dyDescent="0.2"/>
    <row r="4025" s="13" customFormat="1" x14ac:dyDescent="0.2"/>
    <row r="4026" s="13" customFormat="1" x14ac:dyDescent="0.2"/>
    <row r="4027" s="13" customFormat="1" x14ac:dyDescent="0.2"/>
    <row r="4028" s="13" customFormat="1" x14ac:dyDescent="0.2"/>
    <row r="4029" s="13" customFormat="1" x14ac:dyDescent="0.2"/>
    <row r="4030" s="13" customFormat="1" x14ac:dyDescent="0.2"/>
    <row r="4031" s="13" customFormat="1" x14ac:dyDescent="0.2"/>
    <row r="4032" s="13" customFormat="1" x14ac:dyDescent="0.2"/>
    <row r="4033" s="13" customFormat="1" x14ac:dyDescent="0.2"/>
    <row r="4034" s="13" customFormat="1" x14ac:dyDescent="0.2"/>
    <row r="4035" s="13" customFormat="1" x14ac:dyDescent="0.2"/>
    <row r="4036" s="13" customFormat="1" x14ac:dyDescent="0.2"/>
    <row r="4037" s="13" customFormat="1" x14ac:dyDescent="0.2"/>
    <row r="4038" s="13" customFormat="1" x14ac:dyDescent="0.2"/>
    <row r="4039" s="13" customFormat="1" x14ac:dyDescent="0.2"/>
    <row r="4040" s="13" customFormat="1" x14ac:dyDescent="0.2"/>
    <row r="4041" s="13" customFormat="1" x14ac:dyDescent="0.2"/>
    <row r="4042" s="13" customFormat="1" x14ac:dyDescent="0.2"/>
    <row r="4043" s="13" customFormat="1" x14ac:dyDescent="0.2"/>
    <row r="4044" s="13" customFormat="1" x14ac:dyDescent="0.2"/>
    <row r="4045" s="13" customFormat="1" x14ac:dyDescent="0.2"/>
    <row r="4046" s="13" customFormat="1" x14ac:dyDescent="0.2"/>
    <row r="4047" s="13" customFormat="1" x14ac:dyDescent="0.2"/>
    <row r="4048" s="13" customFormat="1" x14ac:dyDescent="0.2"/>
    <row r="4049" s="13" customFormat="1" x14ac:dyDescent="0.2"/>
    <row r="4050" s="13" customFormat="1" x14ac:dyDescent="0.2"/>
    <row r="4051" s="13" customFormat="1" x14ac:dyDescent="0.2"/>
    <row r="4052" s="13" customFormat="1" x14ac:dyDescent="0.2"/>
    <row r="4053" s="13" customFormat="1" x14ac:dyDescent="0.2"/>
    <row r="4054" s="13" customFormat="1" x14ac:dyDescent="0.2"/>
    <row r="4055" s="13" customFormat="1" x14ac:dyDescent="0.2"/>
    <row r="4056" s="13" customFormat="1" x14ac:dyDescent="0.2"/>
    <row r="4057" s="13" customFormat="1" x14ac:dyDescent="0.2"/>
    <row r="4058" s="13" customFormat="1" x14ac:dyDescent="0.2"/>
    <row r="4059" s="13" customFormat="1" x14ac:dyDescent="0.2"/>
    <row r="4060" s="13" customFormat="1" x14ac:dyDescent="0.2"/>
    <row r="4061" s="13" customFormat="1" x14ac:dyDescent="0.2"/>
    <row r="4062" s="13" customFormat="1" x14ac:dyDescent="0.2"/>
    <row r="4063" s="13" customFormat="1" x14ac:dyDescent="0.2"/>
    <row r="4064" s="13" customFormat="1" x14ac:dyDescent="0.2"/>
    <row r="4065" s="13" customFormat="1" x14ac:dyDescent="0.2"/>
    <row r="4066" s="13" customFormat="1" x14ac:dyDescent="0.2"/>
    <row r="4067" s="13" customFormat="1" x14ac:dyDescent="0.2"/>
    <row r="4068" s="13" customFormat="1" x14ac:dyDescent="0.2"/>
    <row r="4069" s="13" customFormat="1" x14ac:dyDescent="0.2"/>
    <row r="4070" s="13" customFormat="1" x14ac:dyDescent="0.2"/>
    <row r="4071" s="13" customFormat="1" x14ac:dyDescent="0.2"/>
    <row r="4072" s="13" customFormat="1" x14ac:dyDescent="0.2"/>
    <row r="4073" s="13" customFormat="1" x14ac:dyDescent="0.2"/>
    <row r="4074" s="13" customFormat="1" x14ac:dyDescent="0.2"/>
    <row r="4075" s="13" customFormat="1" x14ac:dyDescent="0.2"/>
    <row r="4076" s="13" customFormat="1" x14ac:dyDescent="0.2"/>
    <row r="4077" s="13" customFormat="1" x14ac:dyDescent="0.2"/>
    <row r="4078" s="13" customFormat="1" x14ac:dyDescent="0.2"/>
    <row r="4079" s="13" customFormat="1" x14ac:dyDescent="0.2"/>
    <row r="4080" s="13" customFormat="1" x14ac:dyDescent="0.2"/>
    <row r="4081" s="13" customFormat="1" x14ac:dyDescent="0.2"/>
    <row r="4082" s="13" customFormat="1" x14ac:dyDescent="0.2"/>
    <row r="4083" s="13" customFormat="1" x14ac:dyDescent="0.2"/>
    <row r="4084" s="13" customFormat="1" x14ac:dyDescent="0.2"/>
    <row r="4085" s="13" customFormat="1" x14ac:dyDescent="0.2"/>
    <row r="4086" s="13" customFormat="1" x14ac:dyDescent="0.2"/>
    <row r="4087" s="13" customFormat="1" x14ac:dyDescent="0.2"/>
    <row r="4088" s="13" customFormat="1" x14ac:dyDescent="0.2"/>
    <row r="4089" s="13" customFormat="1" x14ac:dyDescent="0.2"/>
    <row r="4090" s="13" customFormat="1" x14ac:dyDescent="0.2"/>
    <row r="4091" s="13" customFormat="1" x14ac:dyDescent="0.2"/>
    <row r="4092" s="13" customFormat="1" x14ac:dyDescent="0.2"/>
    <row r="4093" s="13" customFormat="1" x14ac:dyDescent="0.2"/>
    <row r="4094" s="13" customFormat="1" x14ac:dyDescent="0.2"/>
    <row r="4095" s="13" customFormat="1" x14ac:dyDescent="0.2"/>
    <row r="4096" s="13" customFormat="1" x14ac:dyDescent="0.2"/>
    <row r="4097" s="13" customFormat="1" x14ac:dyDescent="0.2"/>
    <row r="4098" s="13" customFormat="1" x14ac:dyDescent="0.2"/>
    <row r="4099" s="13" customFormat="1" x14ac:dyDescent="0.2"/>
    <row r="4100" s="13" customFormat="1" x14ac:dyDescent="0.2"/>
    <row r="4101" s="13" customFormat="1" x14ac:dyDescent="0.2"/>
    <row r="4102" s="13" customFormat="1" x14ac:dyDescent="0.2"/>
    <row r="4103" s="13" customFormat="1" x14ac:dyDescent="0.2"/>
    <row r="4104" s="13" customFormat="1" x14ac:dyDescent="0.2"/>
    <row r="4105" s="13" customFormat="1" x14ac:dyDescent="0.2"/>
    <row r="4106" s="13" customFormat="1" x14ac:dyDescent="0.2"/>
    <row r="4107" s="13" customFormat="1" x14ac:dyDescent="0.2"/>
    <row r="4108" s="13" customFormat="1" x14ac:dyDescent="0.2"/>
    <row r="4109" s="13" customFormat="1" x14ac:dyDescent="0.2"/>
    <row r="4110" s="13" customFormat="1" x14ac:dyDescent="0.2"/>
    <row r="4111" s="13" customFormat="1" x14ac:dyDescent="0.2"/>
    <row r="4112" s="13" customFormat="1" x14ac:dyDescent="0.2"/>
    <row r="4113" s="13" customFormat="1" x14ac:dyDescent="0.2"/>
    <row r="4114" s="13" customFormat="1" x14ac:dyDescent="0.2"/>
    <row r="4115" s="13" customFormat="1" x14ac:dyDescent="0.2"/>
    <row r="4116" s="13" customFormat="1" x14ac:dyDescent="0.2"/>
    <row r="4117" s="13" customFormat="1" x14ac:dyDescent="0.2"/>
    <row r="4118" s="13" customFormat="1" x14ac:dyDescent="0.2"/>
    <row r="4119" s="13" customFormat="1" x14ac:dyDescent="0.2"/>
    <row r="4120" s="13" customFormat="1" x14ac:dyDescent="0.2"/>
    <row r="4121" s="13" customFormat="1" x14ac:dyDescent="0.2"/>
    <row r="4122" s="13" customFormat="1" x14ac:dyDescent="0.2"/>
    <row r="4123" s="13" customFormat="1" x14ac:dyDescent="0.2"/>
    <row r="4124" s="13" customFormat="1" x14ac:dyDescent="0.2"/>
    <row r="4125" s="13" customFormat="1" x14ac:dyDescent="0.2"/>
    <row r="4126" s="13" customFormat="1" x14ac:dyDescent="0.2"/>
    <row r="4127" s="13" customFormat="1" x14ac:dyDescent="0.2"/>
    <row r="4128" s="13" customFormat="1" x14ac:dyDescent="0.2"/>
    <row r="4129" s="13" customFormat="1" x14ac:dyDescent="0.2"/>
    <row r="4130" s="13" customFormat="1" x14ac:dyDescent="0.2"/>
    <row r="4131" s="13" customFormat="1" x14ac:dyDescent="0.2"/>
    <row r="4132" s="13" customFormat="1" x14ac:dyDescent="0.2"/>
    <row r="4133" s="13" customFormat="1" x14ac:dyDescent="0.2"/>
    <row r="4134" s="13" customFormat="1" x14ac:dyDescent="0.2"/>
    <row r="4135" s="13" customFormat="1" x14ac:dyDescent="0.2"/>
    <row r="4136" s="13" customFormat="1" x14ac:dyDescent="0.2"/>
    <row r="4137" s="13" customFormat="1" x14ac:dyDescent="0.2"/>
    <row r="4138" s="13" customFormat="1" x14ac:dyDescent="0.2"/>
    <row r="4139" s="13" customFormat="1" x14ac:dyDescent="0.2"/>
    <row r="4140" s="13" customFormat="1" x14ac:dyDescent="0.2"/>
    <row r="4141" s="13" customFormat="1" x14ac:dyDescent="0.2"/>
    <row r="4142" s="13" customFormat="1" x14ac:dyDescent="0.2"/>
    <row r="4143" s="13" customFormat="1" x14ac:dyDescent="0.2"/>
    <row r="4144" s="13" customFormat="1" x14ac:dyDescent="0.2"/>
    <row r="4145" s="13" customFormat="1" x14ac:dyDescent="0.2"/>
    <row r="4146" s="13" customFormat="1" x14ac:dyDescent="0.2"/>
    <row r="4147" s="13" customFormat="1" x14ac:dyDescent="0.2"/>
    <row r="4148" s="13" customFormat="1" x14ac:dyDescent="0.2"/>
    <row r="4149" s="13" customFormat="1" x14ac:dyDescent="0.2"/>
    <row r="4150" s="13" customFormat="1" x14ac:dyDescent="0.2"/>
    <row r="4151" s="13" customFormat="1" x14ac:dyDescent="0.2"/>
    <row r="4152" s="13" customFormat="1" x14ac:dyDescent="0.2"/>
    <row r="4153" s="13" customFormat="1" x14ac:dyDescent="0.2"/>
    <row r="4154" s="13" customFormat="1" x14ac:dyDescent="0.2"/>
    <row r="4155" s="13" customFormat="1" x14ac:dyDescent="0.2"/>
    <row r="4156" s="13" customFormat="1" x14ac:dyDescent="0.2"/>
    <row r="4157" s="13" customFormat="1" x14ac:dyDescent="0.2"/>
    <row r="4158" s="13" customFormat="1" x14ac:dyDescent="0.2"/>
    <row r="4159" s="13" customFormat="1" x14ac:dyDescent="0.2"/>
    <row r="4160" s="13" customFormat="1" x14ac:dyDescent="0.2"/>
    <row r="4161" s="13" customFormat="1" x14ac:dyDescent="0.2"/>
    <row r="4162" s="13" customFormat="1" x14ac:dyDescent="0.2"/>
    <row r="4163" s="13" customFormat="1" x14ac:dyDescent="0.2"/>
    <row r="4164" s="13" customFormat="1" x14ac:dyDescent="0.2"/>
    <row r="4165" s="13" customFormat="1" x14ac:dyDescent="0.2"/>
    <row r="4166" s="13" customFormat="1" x14ac:dyDescent="0.2"/>
    <row r="4167" s="13" customFormat="1" x14ac:dyDescent="0.2"/>
    <row r="4168" s="13" customFormat="1" x14ac:dyDescent="0.2"/>
    <row r="4169" s="13" customFormat="1" x14ac:dyDescent="0.2"/>
    <row r="4170" s="13" customFormat="1" x14ac:dyDescent="0.2"/>
    <row r="4171" s="13" customFormat="1" x14ac:dyDescent="0.2"/>
    <row r="4172" s="13" customFormat="1" x14ac:dyDescent="0.2"/>
    <row r="4173" s="13" customFormat="1" x14ac:dyDescent="0.2"/>
    <row r="4174" s="13" customFormat="1" x14ac:dyDescent="0.2"/>
    <row r="4175" s="13" customFormat="1" x14ac:dyDescent="0.2"/>
    <row r="4176" s="13" customFormat="1" x14ac:dyDescent="0.2"/>
    <row r="4177" s="13" customFormat="1" x14ac:dyDescent="0.2"/>
    <row r="4178" s="13" customFormat="1" x14ac:dyDescent="0.2"/>
    <row r="4179" s="13" customFormat="1" x14ac:dyDescent="0.2"/>
    <row r="4180" s="13" customFormat="1" x14ac:dyDescent="0.2"/>
    <row r="4181" s="13" customFormat="1" x14ac:dyDescent="0.2"/>
    <row r="4182" s="13" customFormat="1" x14ac:dyDescent="0.2"/>
    <row r="4183" s="13" customFormat="1" x14ac:dyDescent="0.2"/>
    <row r="4184" s="13" customFormat="1" x14ac:dyDescent="0.2"/>
    <row r="4185" s="13" customFormat="1" x14ac:dyDescent="0.2"/>
    <row r="4186" s="13" customFormat="1" x14ac:dyDescent="0.2"/>
    <row r="4187" s="13" customFormat="1" x14ac:dyDescent="0.2"/>
    <row r="4188" s="13" customFormat="1" x14ac:dyDescent="0.2"/>
    <row r="4189" s="13" customFormat="1" x14ac:dyDescent="0.2"/>
    <row r="4190" s="13" customFormat="1" x14ac:dyDescent="0.2"/>
    <row r="4191" s="13" customFormat="1" x14ac:dyDescent="0.2"/>
    <row r="4192" s="13" customFormat="1" x14ac:dyDescent="0.2"/>
    <row r="4193" s="13" customFormat="1" x14ac:dyDescent="0.2"/>
    <row r="4194" s="13" customFormat="1" x14ac:dyDescent="0.2"/>
    <row r="4195" s="13" customFormat="1" x14ac:dyDescent="0.2"/>
    <row r="4196" s="13" customFormat="1" x14ac:dyDescent="0.2"/>
    <row r="4197" s="13" customFormat="1" x14ac:dyDescent="0.2"/>
    <row r="4198" s="13" customFormat="1" x14ac:dyDescent="0.2"/>
    <row r="4199" s="13" customFormat="1" x14ac:dyDescent="0.2"/>
    <row r="4200" s="13" customFormat="1" x14ac:dyDescent="0.2"/>
    <row r="4201" s="13" customFormat="1" x14ac:dyDescent="0.2"/>
    <row r="4202" s="13" customFormat="1" x14ac:dyDescent="0.2"/>
    <row r="4203" s="13" customFormat="1" x14ac:dyDescent="0.2"/>
    <row r="4204" s="13" customFormat="1" x14ac:dyDescent="0.2"/>
    <row r="4205" s="13" customFormat="1" x14ac:dyDescent="0.2"/>
    <row r="4206" s="13" customFormat="1" x14ac:dyDescent="0.2"/>
    <row r="4207" s="13" customFormat="1" x14ac:dyDescent="0.2"/>
    <row r="4208" s="13" customFormat="1" x14ac:dyDescent="0.2"/>
    <row r="4209" s="13" customFormat="1" x14ac:dyDescent="0.2"/>
    <row r="4210" s="13" customFormat="1" x14ac:dyDescent="0.2"/>
    <row r="4211" s="13" customFormat="1" x14ac:dyDescent="0.2"/>
    <row r="4212" s="13" customFormat="1" x14ac:dyDescent="0.2"/>
    <row r="4213" s="13" customFormat="1" x14ac:dyDescent="0.2"/>
    <row r="4214" s="13" customFormat="1" x14ac:dyDescent="0.2"/>
    <row r="4215" s="13" customFormat="1" x14ac:dyDescent="0.2"/>
    <row r="4216" s="13" customFormat="1" x14ac:dyDescent="0.2"/>
    <row r="4217" s="13" customFormat="1" x14ac:dyDescent="0.2"/>
    <row r="4218" s="13" customFormat="1" x14ac:dyDescent="0.2"/>
    <row r="4219" s="13" customFormat="1" x14ac:dyDescent="0.2"/>
    <row r="4220" s="13" customFormat="1" x14ac:dyDescent="0.2"/>
    <row r="4221" s="13" customFormat="1" x14ac:dyDescent="0.2"/>
    <row r="4222" s="13" customFormat="1" x14ac:dyDescent="0.2"/>
    <row r="4223" s="13" customFormat="1" x14ac:dyDescent="0.2"/>
    <row r="4224" s="13" customFormat="1" x14ac:dyDescent="0.2"/>
    <row r="4225" s="13" customFormat="1" x14ac:dyDescent="0.2"/>
    <row r="4226" s="13" customFormat="1" x14ac:dyDescent="0.2"/>
    <row r="4227" s="13" customFormat="1" x14ac:dyDescent="0.2"/>
    <row r="4228" s="13" customFormat="1" x14ac:dyDescent="0.2"/>
    <row r="4229" s="13" customFormat="1" x14ac:dyDescent="0.2"/>
    <row r="4230" s="13" customFormat="1" x14ac:dyDescent="0.2"/>
    <row r="4231" s="13" customFormat="1" x14ac:dyDescent="0.2"/>
    <row r="4232" s="13" customFormat="1" x14ac:dyDescent="0.2"/>
    <row r="4233" s="13" customFormat="1" x14ac:dyDescent="0.2"/>
    <row r="4234" s="13" customFormat="1" x14ac:dyDescent="0.2"/>
    <row r="4235" s="13" customFormat="1" x14ac:dyDescent="0.2"/>
    <row r="4236" s="13" customFormat="1" x14ac:dyDescent="0.2"/>
    <row r="4237" s="13" customFormat="1" x14ac:dyDescent="0.2"/>
    <row r="4238" s="13" customFormat="1" x14ac:dyDescent="0.2"/>
    <row r="4239" s="13" customFormat="1" x14ac:dyDescent="0.2"/>
    <row r="4240" s="13" customFormat="1" x14ac:dyDescent="0.2"/>
    <row r="4241" s="13" customFormat="1" x14ac:dyDescent="0.2"/>
    <row r="4242" s="13" customFormat="1" x14ac:dyDescent="0.2"/>
    <row r="4243" s="13" customFormat="1" x14ac:dyDescent="0.2"/>
    <row r="4244" s="13" customFormat="1" x14ac:dyDescent="0.2"/>
    <row r="4245" s="13" customFormat="1" x14ac:dyDescent="0.2"/>
    <row r="4246" s="13" customFormat="1" x14ac:dyDescent="0.2"/>
    <row r="4247" s="13" customFormat="1" x14ac:dyDescent="0.2"/>
    <row r="4248" s="13" customFormat="1" x14ac:dyDescent="0.2"/>
    <row r="4249" s="13" customFormat="1" x14ac:dyDescent="0.2"/>
    <row r="4250" s="13" customFormat="1" x14ac:dyDescent="0.2"/>
    <row r="4251" s="13" customFormat="1" x14ac:dyDescent="0.2"/>
    <row r="4252" s="13" customFormat="1" x14ac:dyDescent="0.2"/>
    <row r="4253" s="13" customFormat="1" x14ac:dyDescent="0.2"/>
    <row r="4254" s="13" customFormat="1" x14ac:dyDescent="0.2"/>
    <row r="4255" s="13" customFormat="1" x14ac:dyDescent="0.2"/>
    <row r="4256" s="13" customFormat="1" x14ac:dyDescent="0.2"/>
    <row r="4257" s="13" customFormat="1" x14ac:dyDescent="0.2"/>
    <row r="4258" s="13" customFormat="1" x14ac:dyDescent="0.2"/>
    <row r="4259" s="13" customFormat="1" x14ac:dyDescent="0.2"/>
    <row r="4260" s="13" customFormat="1" x14ac:dyDescent="0.2"/>
    <row r="4261" s="13" customFormat="1" x14ac:dyDescent="0.2"/>
    <row r="4262" s="13" customFormat="1" x14ac:dyDescent="0.2"/>
    <row r="4263" s="13" customFormat="1" x14ac:dyDescent="0.2"/>
    <row r="4264" s="13" customFormat="1" x14ac:dyDescent="0.2"/>
    <row r="4265" s="13" customFormat="1" x14ac:dyDescent="0.2"/>
    <row r="4266" s="13" customFormat="1" x14ac:dyDescent="0.2"/>
    <row r="4267" s="13" customFormat="1" x14ac:dyDescent="0.2"/>
    <row r="4268" s="13" customFormat="1" x14ac:dyDescent="0.2"/>
    <row r="4269" s="13" customFormat="1" x14ac:dyDescent="0.2"/>
    <row r="4270" s="13" customFormat="1" x14ac:dyDescent="0.2"/>
    <row r="4271" s="13" customFormat="1" x14ac:dyDescent="0.2"/>
    <row r="4272" s="13" customFormat="1" x14ac:dyDescent="0.2"/>
    <row r="4273" s="13" customFormat="1" x14ac:dyDescent="0.2"/>
    <row r="4274" s="13" customFormat="1" x14ac:dyDescent="0.2"/>
    <row r="4275" s="13" customFormat="1" x14ac:dyDescent="0.2"/>
    <row r="4276" s="13" customFormat="1" x14ac:dyDescent="0.2"/>
    <row r="4277" s="13" customFormat="1" x14ac:dyDescent="0.2"/>
    <row r="4278" s="13" customFormat="1" x14ac:dyDescent="0.2"/>
    <row r="4279" s="13" customFormat="1" x14ac:dyDescent="0.2"/>
    <row r="4280" s="13" customFormat="1" x14ac:dyDescent="0.2"/>
    <row r="4281" s="13" customFormat="1" x14ac:dyDescent="0.2"/>
    <row r="4282" s="13" customFormat="1" x14ac:dyDescent="0.2"/>
    <row r="4283" s="13" customFormat="1" x14ac:dyDescent="0.2"/>
    <row r="4284" s="13" customFormat="1" x14ac:dyDescent="0.2"/>
    <row r="4285" s="13" customFormat="1" x14ac:dyDescent="0.2"/>
    <row r="4286" s="13" customFormat="1" x14ac:dyDescent="0.2"/>
    <row r="4287" s="13" customFormat="1" x14ac:dyDescent="0.2"/>
    <row r="4288" s="13" customFormat="1" x14ac:dyDescent="0.2"/>
    <row r="4289" s="13" customFormat="1" x14ac:dyDescent="0.2"/>
    <row r="4290" s="13" customFormat="1" x14ac:dyDescent="0.2"/>
    <row r="4291" s="13" customFormat="1" x14ac:dyDescent="0.2"/>
    <row r="4292" s="13" customFormat="1" x14ac:dyDescent="0.2"/>
    <row r="4293" s="13" customFormat="1" x14ac:dyDescent="0.2"/>
    <row r="4294" s="13" customFormat="1" x14ac:dyDescent="0.2"/>
    <row r="4295" s="13" customFormat="1" x14ac:dyDescent="0.2"/>
    <row r="4296" s="13" customFormat="1" x14ac:dyDescent="0.2"/>
    <row r="4297" s="13" customFormat="1" x14ac:dyDescent="0.2"/>
    <row r="4298" s="13" customFormat="1" x14ac:dyDescent="0.2"/>
    <row r="4299" s="13" customFormat="1" x14ac:dyDescent="0.2"/>
    <row r="4300" s="13" customFormat="1" x14ac:dyDescent="0.2"/>
    <row r="4301" s="13" customFormat="1" x14ac:dyDescent="0.2"/>
    <row r="4302" s="13" customFormat="1" x14ac:dyDescent="0.2"/>
    <row r="4303" s="13" customFormat="1" x14ac:dyDescent="0.2"/>
    <row r="4304" s="13" customFormat="1" x14ac:dyDescent="0.2"/>
    <row r="4305" s="13" customFormat="1" x14ac:dyDescent="0.2"/>
    <row r="4306" s="13" customFormat="1" x14ac:dyDescent="0.2"/>
    <row r="4307" s="13" customFormat="1" x14ac:dyDescent="0.2"/>
    <row r="4308" s="13" customFormat="1" x14ac:dyDescent="0.2"/>
    <row r="4309" s="13" customFormat="1" x14ac:dyDescent="0.2"/>
    <row r="4310" s="13" customFormat="1" x14ac:dyDescent="0.2"/>
    <row r="4311" s="13" customFormat="1" x14ac:dyDescent="0.2"/>
    <row r="4312" s="13" customFormat="1" x14ac:dyDescent="0.2"/>
    <row r="4313" s="13" customFormat="1" x14ac:dyDescent="0.2"/>
    <row r="4314" s="13" customFormat="1" x14ac:dyDescent="0.2"/>
    <row r="4315" s="13" customFormat="1" x14ac:dyDescent="0.2"/>
    <row r="4316" s="13" customFormat="1" x14ac:dyDescent="0.2"/>
    <row r="4317" s="13" customFormat="1" x14ac:dyDescent="0.2"/>
    <row r="4318" s="13" customFormat="1" x14ac:dyDescent="0.2"/>
    <row r="4319" s="13" customFormat="1" x14ac:dyDescent="0.2"/>
    <row r="4320" s="13" customFormat="1" x14ac:dyDescent="0.2"/>
    <row r="4321" s="13" customFormat="1" x14ac:dyDescent="0.2"/>
    <row r="4322" s="13" customFormat="1" x14ac:dyDescent="0.2"/>
    <row r="4323" s="13" customFormat="1" x14ac:dyDescent="0.2"/>
    <row r="4324" s="13" customFormat="1" x14ac:dyDescent="0.2"/>
    <row r="4325" s="13" customFormat="1" x14ac:dyDescent="0.2"/>
    <row r="4326" s="13" customFormat="1" x14ac:dyDescent="0.2"/>
    <row r="4327" s="13" customFormat="1" x14ac:dyDescent="0.2"/>
    <row r="4328" s="13" customFormat="1" x14ac:dyDescent="0.2"/>
    <row r="4329" s="13" customFormat="1" x14ac:dyDescent="0.2"/>
    <row r="4330" s="13" customFormat="1" x14ac:dyDescent="0.2"/>
    <row r="4331" s="13" customFormat="1" x14ac:dyDescent="0.2"/>
    <row r="4332" s="13" customFormat="1" x14ac:dyDescent="0.2"/>
    <row r="4333" s="13" customFormat="1" x14ac:dyDescent="0.2"/>
    <row r="4334" s="13" customFormat="1" x14ac:dyDescent="0.2"/>
    <row r="4335" s="13" customFormat="1" x14ac:dyDescent="0.2"/>
    <row r="4336" s="13" customFormat="1" x14ac:dyDescent="0.2"/>
    <row r="4337" s="13" customFormat="1" x14ac:dyDescent="0.2"/>
    <row r="4338" s="13" customFormat="1" x14ac:dyDescent="0.2"/>
    <row r="4339" s="13" customFormat="1" x14ac:dyDescent="0.2"/>
    <row r="4340" s="13" customFormat="1" x14ac:dyDescent="0.2"/>
    <row r="4341" s="13" customFormat="1" x14ac:dyDescent="0.2"/>
    <row r="4342" s="13" customFormat="1" x14ac:dyDescent="0.2"/>
    <row r="4343" s="13" customFormat="1" x14ac:dyDescent="0.2"/>
    <row r="4344" s="13" customFormat="1" x14ac:dyDescent="0.2"/>
    <row r="4345" s="13" customFormat="1" x14ac:dyDescent="0.2"/>
    <row r="4346" s="13" customFormat="1" x14ac:dyDescent="0.2"/>
    <row r="4347" s="13" customFormat="1" x14ac:dyDescent="0.2"/>
    <row r="4348" s="13" customFormat="1" x14ac:dyDescent="0.2"/>
    <row r="4349" s="13" customFormat="1" x14ac:dyDescent="0.2"/>
    <row r="4350" s="13" customFormat="1" x14ac:dyDescent="0.2"/>
    <row r="4351" s="13" customFormat="1" x14ac:dyDescent="0.2"/>
    <row r="4352" s="13" customFormat="1" x14ac:dyDescent="0.2"/>
    <row r="4353" s="13" customFormat="1" x14ac:dyDescent="0.2"/>
    <row r="4354" s="13" customFormat="1" x14ac:dyDescent="0.2"/>
    <row r="4355" s="13" customFormat="1" x14ac:dyDescent="0.2"/>
    <row r="4356" s="13" customFormat="1" x14ac:dyDescent="0.2"/>
    <row r="4357" s="13" customFormat="1" x14ac:dyDescent="0.2"/>
    <row r="4358" s="13" customFormat="1" x14ac:dyDescent="0.2"/>
    <row r="4359" s="13" customFormat="1" x14ac:dyDescent="0.2"/>
    <row r="4360" s="13" customFormat="1" x14ac:dyDescent="0.2"/>
    <row r="4361" s="13" customFormat="1" x14ac:dyDescent="0.2"/>
    <row r="4362" s="13" customFormat="1" x14ac:dyDescent="0.2"/>
    <row r="4363" s="13" customFormat="1" x14ac:dyDescent="0.2"/>
    <row r="4364" s="13" customFormat="1" x14ac:dyDescent="0.2"/>
    <row r="4365" s="13" customFormat="1" x14ac:dyDescent="0.2"/>
    <row r="4366" s="13" customFormat="1" x14ac:dyDescent="0.2"/>
    <row r="4367" s="13" customFormat="1" x14ac:dyDescent="0.2"/>
    <row r="4368" s="13" customFormat="1" x14ac:dyDescent="0.2"/>
    <row r="4369" s="13" customFormat="1" x14ac:dyDescent="0.2"/>
    <row r="4370" s="13" customFormat="1" x14ac:dyDescent="0.2"/>
    <row r="4371" s="13" customFormat="1" x14ac:dyDescent="0.2"/>
    <row r="4372" s="13" customFormat="1" x14ac:dyDescent="0.2"/>
    <row r="4373" s="13" customFormat="1" x14ac:dyDescent="0.2"/>
    <row r="4374" s="13" customFormat="1" x14ac:dyDescent="0.2"/>
    <row r="4375" s="13" customFormat="1" x14ac:dyDescent="0.2"/>
    <row r="4376" s="13" customFormat="1" x14ac:dyDescent="0.2"/>
    <row r="4377" s="13" customFormat="1" x14ac:dyDescent="0.2"/>
    <row r="4378" s="13" customFormat="1" x14ac:dyDescent="0.2"/>
    <row r="4379" s="13" customFormat="1" x14ac:dyDescent="0.2"/>
    <row r="4380" s="13" customFormat="1" x14ac:dyDescent="0.2"/>
    <row r="4381" s="13" customFormat="1" x14ac:dyDescent="0.2"/>
    <row r="4382" s="13" customFormat="1" x14ac:dyDescent="0.2"/>
    <row r="4383" s="13" customFormat="1" x14ac:dyDescent="0.2"/>
    <row r="4384" s="13" customFormat="1" x14ac:dyDescent="0.2"/>
    <row r="4385" s="13" customFormat="1" x14ac:dyDescent="0.2"/>
    <row r="4386" s="13" customFormat="1" x14ac:dyDescent="0.2"/>
    <row r="4387" s="13" customFormat="1" x14ac:dyDescent="0.2"/>
    <row r="4388" s="13" customFormat="1" x14ac:dyDescent="0.2"/>
    <row r="4389" s="13" customFormat="1" x14ac:dyDescent="0.2"/>
    <row r="4390" s="13" customFormat="1" x14ac:dyDescent="0.2"/>
    <row r="4391" s="13" customFormat="1" x14ac:dyDescent="0.2"/>
    <row r="4392" s="13" customFormat="1" x14ac:dyDescent="0.2"/>
    <row r="4393" s="13" customFormat="1" x14ac:dyDescent="0.2"/>
    <row r="4394" s="13" customFormat="1" x14ac:dyDescent="0.2"/>
    <row r="4395" s="13" customFormat="1" x14ac:dyDescent="0.2"/>
    <row r="4396" s="13" customFormat="1" x14ac:dyDescent="0.2"/>
    <row r="4397" s="13" customFormat="1" x14ac:dyDescent="0.2"/>
    <row r="4398" s="13" customFormat="1" x14ac:dyDescent="0.2"/>
    <row r="4399" s="13" customFormat="1" x14ac:dyDescent="0.2"/>
    <row r="4400" s="13" customFormat="1" x14ac:dyDescent="0.2"/>
    <row r="4401" s="13" customFormat="1" x14ac:dyDescent="0.2"/>
    <row r="4402" s="13" customFormat="1" x14ac:dyDescent="0.2"/>
    <row r="4403" s="13" customFormat="1" x14ac:dyDescent="0.2"/>
    <row r="4404" s="13" customFormat="1" x14ac:dyDescent="0.2"/>
    <row r="4405" s="13" customFormat="1" x14ac:dyDescent="0.2"/>
    <row r="4406" s="13" customFormat="1" x14ac:dyDescent="0.2"/>
    <row r="4407" s="13" customFormat="1" x14ac:dyDescent="0.2"/>
    <row r="4408" s="13" customFormat="1" x14ac:dyDescent="0.2"/>
    <row r="4409" s="13" customFormat="1" x14ac:dyDescent="0.2"/>
    <row r="4410" s="13" customFormat="1" x14ac:dyDescent="0.2"/>
    <row r="4411" s="13" customFormat="1" x14ac:dyDescent="0.2"/>
    <row r="4412" s="13" customFormat="1" x14ac:dyDescent="0.2"/>
    <row r="4413" s="13" customFormat="1" x14ac:dyDescent="0.2"/>
    <row r="4414" s="13" customFormat="1" x14ac:dyDescent="0.2"/>
    <row r="4415" s="13" customFormat="1" x14ac:dyDescent="0.2"/>
    <row r="4416" s="13" customFormat="1" x14ac:dyDescent="0.2"/>
    <row r="4417" s="13" customFormat="1" x14ac:dyDescent="0.2"/>
    <row r="4418" s="13" customFormat="1" x14ac:dyDescent="0.2"/>
    <row r="4419" s="13" customFormat="1" x14ac:dyDescent="0.2"/>
    <row r="4420" s="13" customFormat="1" x14ac:dyDescent="0.2"/>
    <row r="4421" s="13" customFormat="1" x14ac:dyDescent="0.2"/>
    <row r="4422" s="13" customFormat="1" x14ac:dyDescent="0.2"/>
    <row r="4423" s="13" customFormat="1" x14ac:dyDescent="0.2"/>
    <row r="4424" s="13" customFormat="1" x14ac:dyDescent="0.2"/>
    <row r="4425" s="13" customFormat="1" x14ac:dyDescent="0.2"/>
    <row r="4426" s="13" customFormat="1" x14ac:dyDescent="0.2"/>
    <row r="4427" s="13" customFormat="1" x14ac:dyDescent="0.2"/>
    <row r="4428" s="13" customFormat="1" x14ac:dyDescent="0.2"/>
    <row r="4429" s="13" customFormat="1" x14ac:dyDescent="0.2"/>
    <row r="4430" s="13" customFormat="1" x14ac:dyDescent="0.2"/>
    <row r="4431" s="13" customFormat="1" x14ac:dyDescent="0.2"/>
    <row r="4432" s="13" customFormat="1" x14ac:dyDescent="0.2"/>
    <row r="4433" s="13" customFormat="1" x14ac:dyDescent="0.2"/>
    <row r="4434" s="13" customFormat="1" x14ac:dyDescent="0.2"/>
    <row r="4435" s="13" customFormat="1" x14ac:dyDescent="0.2"/>
    <row r="4436" s="13" customFormat="1" x14ac:dyDescent="0.2"/>
    <row r="4437" s="13" customFormat="1" x14ac:dyDescent="0.2"/>
    <row r="4438" s="13" customFormat="1" x14ac:dyDescent="0.2"/>
    <row r="4439" s="13" customFormat="1" x14ac:dyDescent="0.2"/>
    <row r="4440" s="13" customFormat="1" x14ac:dyDescent="0.2"/>
    <row r="4441" s="13" customFormat="1" x14ac:dyDescent="0.2"/>
    <row r="4442" s="13" customFormat="1" x14ac:dyDescent="0.2"/>
    <row r="4443" s="13" customFormat="1" x14ac:dyDescent="0.2"/>
    <row r="4444" s="13" customFormat="1" x14ac:dyDescent="0.2"/>
    <row r="4445" s="13" customFormat="1" x14ac:dyDescent="0.2"/>
    <row r="4446" s="13" customFormat="1" x14ac:dyDescent="0.2"/>
    <row r="4447" s="13" customFormat="1" x14ac:dyDescent="0.2"/>
    <row r="4448" s="13" customFormat="1" x14ac:dyDescent="0.2"/>
    <row r="4449" s="13" customFormat="1" x14ac:dyDescent="0.2"/>
    <row r="4450" s="13" customFormat="1" x14ac:dyDescent="0.2"/>
    <row r="4451" s="13" customFormat="1" x14ac:dyDescent="0.2"/>
    <row r="4452" s="13" customFormat="1" x14ac:dyDescent="0.2"/>
    <row r="4453" s="13" customFormat="1" x14ac:dyDescent="0.2"/>
    <row r="4454" s="13" customFormat="1" x14ac:dyDescent="0.2"/>
    <row r="4455" s="13" customFormat="1" x14ac:dyDescent="0.2"/>
    <row r="4456" s="13" customFormat="1" x14ac:dyDescent="0.2"/>
    <row r="4457" s="13" customFormat="1" x14ac:dyDescent="0.2"/>
    <row r="4458" s="13" customFormat="1" x14ac:dyDescent="0.2"/>
    <row r="4459" s="13" customFormat="1" x14ac:dyDescent="0.2"/>
    <row r="4460" s="13" customFormat="1" x14ac:dyDescent="0.2"/>
    <row r="4461" s="13" customFormat="1" x14ac:dyDescent="0.2"/>
    <row r="4462" s="13" customFormat="1" x14ac:dyDescent="0.2"/>
    <row r="4463" s="13" customFormat="1" x14ac:dyDescent="0.2"/>
    <row r="4464" s="13" customFormat="1" x14ac:dyDescent="0.2"/>
    <row r="4465" s="13" customFormat="1" x14ac:dyDescent="0.2"/>
    <row r="4466" s="13" customFormat="1" x14ac:dyDescent="0.2"/>
    <row r="4467" s="13" customFormat="1" x14ac:dyDescent="0.2"/>
    <row r="4468" s="13" customFormat="1" x14ac:dyDescent="0.2"/>
    <row r="4469" s="13" customFormat="1" x14ac:dyDescent="0.2"/>
    <row r="4470" s="13" customFormat="1" x14ac:dyDescent="0.2"/>
    <row r="4471" s="13" customFormat="1" x14ac:dyDescent="0.2"/>
    <row r="4472" s="13" customFormat="1" x14ac:dyDescent="0.2"/>
    <row r="4473" s="13" customFormat="1" x14ac:dyDescent="0.2"/>
    <row r="4474" s="13" customFormat="1" x14ac:dyDescent="0.2"/>
    <row r="4475" s="13" customFormat="1" x14ac:dyDescent="0.2"/>
    <row r="4476" s="13" customFormat="1" x14ac:dyDescent="0.2"/>
    <row r="4477" s="13" customFormat="1" x14ac:dyDescent="0.2"/>
    <row r="4478" s="13" customFormat="1" x14ac:dyDescent="0.2"/>
    <row r="4479" s="13" customFormat="1" x14ac:dyDescent="0.2"/>
    <row r="4480" s="13" customFormat="1" x14ac:dyDescent="0.2"/>
    <row r="4481" s="13" customFormat="1" x14ac:dyDescent="0.2"/>
    <row r="4482" s="13" customFormat="1" x14ac:dyDescent="0.2"/>
    <row r="4483" s="13" customFormat="1" x14ac:dyDescent="0.2"/>
    <row r="4484" s="13" customFormat="1" x14ac:dyDescent="0.2"/>
    <row r="4485" s="13" customFormat="1" x14ac:dyDescent="0.2"/>
    <row r="4486" s="13" customFormat="1" x14ac:dyDescent="0.2"/>
    <row r="4487" s="13" customFormat="1" x14ac:dyDescent="0.2"/>
    <row r="4488" s="13" customFormat="1" x14ac:dyDescent="0.2"/>
    <row r="4489" s="13" customFormat="1" x14ac:dyDescent="0.2"/>
    <row r="4490" s="13" customFormat="1" x14ac:dyDescent="0.2"/>
    <row r="4491" s="13" customFormat="1" x14ac:dyDescent="0.2"/>
    <row r="4492" s="13" customFormat="1" x14ac:dyDescent="0.2"/>
    <row r="4493" s="13" customFormat="1" x14ac:dyDescent="0.2"/>
    <row r="4494" s="13" customFormat="1" x14ac:dyDescent="0.2"/>
    <row r="4495" s="13" customFormat="1" x14ac:dyDescent="0.2"/>
    <row r="4496" s="13" customFormat="1" x14ac:dyDescent="0.2"/>
    <row r="4497" s="13" customFormat="1" x14ac:dyDescent="0.2"/>
    <row r="4498" s="13" customFormat="1" x14ac:dyDescent="0.2"/>
    <row r="4499" s="13" customFormat="1" x14ac:dyDescent="0.2"/>
    <row r="4500" s="13" customFormat="1" x14ac:dyDescent="0.2"/>
    <row r="4501" s="13" customFormat="1" x14ac:dyDescent="0.2"/>
    <row r="4502" s="13" customFormat="1" x14ac:dyDescent="0.2"/>
    <row r="4503" s="13" customFormat="1" x14ac:dyDescent="0.2"/>
    <row r="4504" s="13" customFormat="1" x14ac:dyDescent="0.2"/>
    <row r="4505" s="13" customFormat="1" x14ac:dyDescent="0.2"/>
    <row r="4506" s="13" customFormat="1" x14ac:dyDescent="0.2"/>
    <row r="4507" s="13" customFormat="1" x14ac:dyDescent="0.2"/>
    <row r="4508" s="13" customFormat="1" x14ac:dyDescent="0.2"/>
    <row r="4509" s="13" customFormat="1" x14ac:dyDescent="0.2"/>
    <row r="4510" s="13" customFormat="1" x14ac:dyDescent="0.2"/>
    <row r="4511" s="13" customFormat="1" x14ac:dyDescent="0.2"/>
    <row r="4512" s="13" customFormat="1" x14ac:dyDescent="0.2"/>
    <row r="4513" s="13" customFormat="1" x14ac:dyDescent="0.2"/>
    <row r="4514" s="13" customFormat="1" x14ac:dyDescent="0.2"/>
    <row r="4515" s="13" customFormat="1" x14ac:dyDescent="0.2"/>
    <row r="4516" s="13" customFormat="1" x14ac:dyDescent="0.2"/>
    <row r="4517" s="13" customFormat="1" x14ac:dyDescent="0.2"/>
    <row r="4518" s="13" customFormat="1" x14ac:dyDescent="0.2"/>
    <row r="4519" s="13" customFormat="1" x14ac:dyDescent="0.2"/>
    <row r="4520" s="13" customFormat="1" x14ac:dyDescent="0.2"/>
    <row r="4521" s="13" customFormat="1" x14ac:dyDescent="0.2"/>
    <row r="4522" s="13" customFormat="1" x14ac:dyDescent="0.2"/>
    <row r="4523" s="13" customFormat="1" x14ac:dyDescent="0.2"/>
    <row r="4524" s="13" customFormat="1" x14ac:dyDescent="0.2"/>
    <row r="4525" s="13" customFormat="1" x14ac:dyDescent="0.2"/>
    <row r="4526" s="13" customFormat="1" x14ac:dyDescent="0.2"/>
    <row r="4527" s="13" customFormat="1" x14ac:dyDescent="0.2"/>
    <row r="4528" s="13" customFormat="1" x14ac:dyDescent="0.2"/>
    <row r="4529" s="13" customFormat="1" x14ac:dyDescent="0.2"/>
    <row r="4530" s="13" customFormat="1" x14ac:dyDescent="0.2"/>
    <row r="4531" s="13" customFormat="1" x14ac:dyDescent="0.2"/>
    <row r="4532" s="13" customFormat="1" x14ac:dyDescent="0.2"/>
    <row r="4533" s="13" customFormat="1" x14ac:dyDescent="0.2"/>
    <row r="4534" s="13" customFormat="1" x14ac:dyDescent="0.2"/>
    <row r="4535" s="13" customFormat="1" x14ac:dyDescent="0.2"/>
    <row r="4536" s="13" customFormat="1" x14ac:dyDescent="0.2"/>
    <row r="4537" s="13" customFormat="1" x14ac:dyDescent="0.2"/>
    <row r="4538" s="13" customFormat="1" x14ac:dyDescent="0.2"/>
    <row r="4539" s="13" customFormat="1" x14ac:dyDescent="0.2"/>
    <row r="4540" s="13" customFormat="1" x14ac:dyDescent="0.2"/>
    <row r="4541" s="13" customFormat="1" x14ac:dyDescent="0.2"/>
    <row r="4542" s="13" customFormat="1" x14ac:dyDescent="0.2"/>
    <row r="4543" s="13" customFormat="1" x14ac:dyDescent="0.2"/>
    <row r="4544" s="13" customFormat="1" x14ac:dyDescent="0.2"/>
    <row r="4545" s="13" customFormat="1" x14ac:dyDescent="0.2"/>
    <row r="4546" s="13" customFormat="1" x14ac:dyDescent="0.2"/>
    <row r="4547" s="13" customFormat="1" x14ac:dyDescent="0.2"/>
    <row r="4548" s="13" customFormat="1" x14ac:dyDescent="0.2"/>
    <row r="4549" s="13" customFormat="1" x14ac:dyDescent="0.2"/>
    <row r="4550" s="13" customFormat="1" x14ac:dyDescent="0.2"/>
    <row r="4551" s="13" customFormat="1" x14ac:dyDescent="0.2"/>
    <row r="4552" s="13" customFormat="1" x14ac:dyDescent="0.2"/>
    <row r="4553" s="13" customFormat="1" x14ac:dyDescent="0.2"/>
    <row r="4554" s="13" customFormat="1" x14ac:dyDescent="0.2"/>
    <row r="4555" s="13" customFormat="1" x14ac:dyDescent="0.2"/>
    <row r="4556" s="13" customFormat="1" x14ac:dyDescent="0.2"/>
    <row r="4557" s="13" customFormat="1" x14ac:dyDescent="0.2"/>
    <row r="4558" s="13" customFormat="1" x14ac:dyDescent="0.2"/>
    <row r="4559" s="13" customFormat="1" x14ac:dyDescent="0.2"/>
    <row r="4560" s="13" customFormat="1" x14ac:dyDescent="0.2"/>
    <row r="4561" s="13" customFormat="1" x14ac:dyDescent="0.2"/>
    <row r="4562" s="13" customFormat="1" x14ac:dyDescent="0.2"/>
    <row r="4563" s="13" customFormat="1" x14ac:dyDescent="0.2"/>
    <row r="4564" s="13" customFormat="1" x14ac:dyDescent="0.2"/>
    <row r="4565" s="13" customFormat="1" x14ac:dyDescent="0.2"/>
    <row r="4566" s="13" customFormat="1" x14ac:dyDescent="0.2"/>
    <row r="4567" s="13" customFormat="1" x14ac:dyDescent="0.2"/>
    <row r="4568" s="13" customFormat="1" x14ac:dyDescent="0.2"/>
    <row r="4569" s="13" customFormat="1" x14ac:dyDescent="0.2"/>
    <row r="4570" s="13" customFormat="1" x14ac:dyDescent="0.2"/>
    <row r="4571" s="13" customFormat="1" x14ac:dyDescent="0.2"/>
    <row r="4572" s="13" customFormat="1" x14ac:dyDescent="0.2"/>
    <row r="4573" s="13" customFormat="1" x14ac:dyDescent="0.2"/>
    <row r="4574" s="13" customFormat="1" x14ac:dyDescent="0.2"/>
    <row r="4575" s="13" customFormat="1" x14ac:dyDescent="0.2"/>
    <row r="4576" s="13" customFormat="1" x14ac:dyDescent="0.2"/>
    <row r="4577" s="13" customFormat="1" x14ac:dyDescent="0.2"/>
    <row r="4578" s="13" customFormat="1" x14ac:dyDescent="0.2"/>
    <row r="4579" s="13" customFormat="1" x14ac:dyDescent="0.2"/>
    <row r="4580" s="13" customFormat="1" x14ac:dyDescent="0.2"/>
    <row r="4581" s="13" customFormat="1" x14ac:dyDescent="0.2"/>
    <row r="4582" s="13" customFormat="1" x14ac:dyDescent="0.2"/>
    <row r="4583" s="13" customFormat="1" x14ac:dyDescent="0.2"/>
    <row r="4584" s="13" customFormat="1" x14ac:dyDescent="0.2"/>
    <row r="4585" s="13" customFormat="1" x14ac:dyDescent="0.2"/>
    <row r="4586" s="13" customFormat="1" x14ac:dyDescent="0.2"/>
    <row r="4587" s="13" customFormat="1" x14ac:dyDescent="0.2"/>
    <row r="4588" s="13" customFormat="1" x14ac:dyDescent="0.2"/>
    <row r="4589" s="13" customFormat="1" x14ac:dyDescent="0.2"/>
    <row r="4590" s="13" customFormat="1" x14ac:dyDescent="0.2"/>
    <row r="4591" s="13" customFormat="1" x14ac:dyDescent="0.2"/>
    <row r="4592" s="13" customFormat="1" x14ac:dyDescent="0.2"/>
    <row r="4593" s="13" customFormat="1" x14ac:dyDescent="0.2"/>
    <row r="4594" s="13" customFormat="1" x14ac:dyDescent="0.2"/>
    <row r="4595" s="13" customFormat="1" x14ac:dyDescent="0.2"/>
    <row r="4596" s="13" customFormat="1" x14ac:dyDescent="0.2"/>
    <row r="4597" s="13" customFormat="1" x14ac:dyDescent="0.2"/>
    <row r="4598" s="13" customFormat="1" x14ac:dyDescent="0.2"/>
    <row r="4599" s="13" customFormat="1" x14ac:dyDescent="0.2"/>
    <row r="4600" s="13" customFormat="1" x14ac:dyDescent="0.2"/>
    <row r="4601" s="13" customFormat="1" x14ac:dyDescent="0.2"/>
    <row r="4602" s="13" customFormat="1" x14ac:dyDescent="0.2"/>
    <row r="4603" s="13" customFormat="1" x14ac:dyDescent="0.2"/>
    <row r="4604" s="13" customFormat="1" x14ac:dyDescent="0.2"/>
    <row r="4605" s="13" customFormat="1" x14ac:dyDescent="0.2"/>
    <row r="4606" s="13" customFormat="1" x14ac:dyDescent="0.2"/>
    <row r="4607" s="13" customFormat="1" x14ac:dyDescent="0.2"/>
    <row r="4608" s="13" customFormat="1" x14ac:dyDescent="0.2"/>
    <row r="4609" s="13" customFormat="1" x14ac:dyDescent="0.2"/>
    <row r="4610" s="13" customFormat="1" x14ac:dyDescent="0.2"/>
    <row r="4611" s="13" customFormat="1" x14ac:dyDescent="0.2"/>
    <row r="4612" s="13" customFormat="1" x14ac:dyDescent="0.2"/>
    <row r="4613" s="13" customFormat="1" x14ac:dyDescent="0.2"/>
    <row r="4614" s="13" customFormat="1" x14ac:dyDescent="0.2"/>
    <row r="4615" s="13" customFormat="1" x14ac:dyDescent="0.2"/>
    <row r="4616" s="13" customFormat="1" x14ac:dyDescent="0.2"/>
    <row r="4617" s="13" customFormat="1" x14ac:dyDescent="0.2"/>
    <row r="4618" s="13" customFormat="1" x14ac:dyDescent="0.2"/>
    <row r="4619" s="13" customFormat="1" x14ac:dyDescent="0.2"/>
    <row r="4620" s="13" customFormat="1" x14ac:dyDescent="0.2"/>
    <row r="4621" s="13" customFormat="1" x14ac:dyDescent="0.2"/>
    <row r="4622" s="13" customFormat="1" x14ac:dyDescent="0.2"/>
    <row r="4623" s="13" customFormat="1" x14ac:dyDescent="0.2"/>
    <row r="4624" s="13" customFormat="1" x14ac:dyDescent="0.2"/>
    <row r="4625" s="13" customFormat="1" x14ac:dyDescent="0.2"/>
    <row r="4626" s="13" customFormat="1" x14ac:dyDescent="0.2"/>
    <row r="4627" s="13" customFormat="1" x14ac:dyDescent="0.2"/>
    <row r="4628" s="13" customFormat="1" x14ac:dyDescent="0.2"/>
    <row r="4629" s="13" customFormat="1" x14ac:dyDescent="0.2"/>
    <row r="4630" s="13" customFormat="1" x14ac:dyDescent="0.2"/>
    <row r="4631" s="13" customFormat="1" x14ac:dyDescent="0.2"/>
    <row r="4632" s="13" customFormat="1" x14ac:dyDescent="0.2"/>
    <row r="4633" s="13" customFormat="1" x14ac:dyDescent="0.2"/>
    <row r="4634" s="13" customFormat="1" x14ac:dyDescent="0.2"/>
    <row r="4635" s="13" customFormat="1" x14ac:dyDescent="0.2"/>
    <row r="4636" s="13" customFormat="1" x14ac:dyDescent="0.2"/>
    <row r="4637" s="13" customFormat="1" x14ac:dyDescent="0.2"/>
    <row r="4638" s="13" customFormat="1" x14ac:dyDescent="0.2"/>
    <row r="4639" s="13" customFormat="1" x14ac:dyDescent="0.2"/>
    <row r="4640" s="13" customFormat="1" x14ac:dyDescent="0.2"/>
    <row r="4641" s="13" customFormat="1" x14ac:dyDescent="0.2"/>
    <row r="4642" s="13" customFormat="1" x14ac:dyDescent="0.2"/>
    <row r="4643" s="13" customFormat="1" x14ac:dyDescent="0.2"/>
    <row r="4644" s="13" customFormat="1" x14ac:dyDescent="0.2"/>
    <row r="4645" s="13" customFormat="1" x14ac:dyDescent="0.2"/>
    <row r="4646" s="13" customFormat="1" x14ac:dyDescent="0.2"/>
    <row r="4647" s="13" customFormat="1" x14ac:dyDescent="0.2"/>
    <row r="4648" s="13" customFormat="1" x14ac:dyDescent="0.2"/>
    <row r="4649" s="13" customFormat="1" x14ac:dyDescent="0.2"/>
    <row r="4650" s="13" customFormat="1" x14ac:dyDescent="0.2"/>
    <row r="4651" s="13" customFormat="1" x14ac:dyDescent="0.2"/>
    <row r="4652" s="13" customFormat="1" x14ac:dyDescent="0.2"/>
    <row r="4653" s="13" customFormat="1" x14ac:dyDescent="0.2"/>
    <row r="4654" s="13" customFormat="1" x14ac:dyDescent="0.2"/>
    <row r="4655" s="13" customFormat="1" x14ac:dyDescent="0.2"/>
    <row r="4656" s="13" customFormat="1" x14ac:dyDescent="0.2"/>
    <row r="4657" s="13" customFormat="1" x14ac:dyDescent="0.2"/>
    <row r="4658" s="13" customFormat="1" x14ac:dyDescent="0.2"/>
    <row r="4659" s="13" customFormat="1" x14ac:dyDescent="0.2"/>
    <row r="4660" s="13" customFormat="1" x14ac:dyDescent="0.2"/>
    <row r="4661" s="13" customFormat="1" x14ac:dyDescent="0.2"/>
    <row r="4662" s="13" customFormat="1" x14ac:dyDescent="0.2"/>
    <row r="4663" s="13" customFormat="1" x14ac:dyDescent="0.2"/>
    <row r="4664" s="13" customFormat="1" x14ac:dyDescent="0.2"/>
    <row r="4665" s="13" customFormat="1" x14ac:dyDescent="0.2"/>
    <row r="4666" s="13" customFormat="1" x14ac:dyDescent="0.2"/>
    <row r="4667" s="13" customFormat="1" x14ac:dyDescent="0.2"/>
    <row r="4668" s="13" customFormat="1" x14ac:dyDescent="0.2"/>
    <row r="4669" s="13" customFormat="1" x14ac:dyDescent="0.2"/>
    <row r="4670" s="13" customFormat="1" x14ac:dyDescent="0.2"/>
    <row r="4671" s="13" customFormat="1" x14ac:dyDescent="0.2"/>
    <row r="4672" s="13" customFormat="1" x14ac:dyDescent="0.2"/>
    <row r="4673" s="13" customFormat="1" x14ac:dyDescent="0.2"/>
    <row r="4674" s="13" customFormat="1" x14ac:dyDescent="0.2"/>
    <row r="4675" s="13" customFormat="1" x14ac:dyDescent="0.2"/>
    <row r="4676" s="13" customFormat="1" x14ac:dyDescent="0.2"/>
    <row r="4677" s="13" customFormat="1" x14ac:dyDescent="0.2"/>
    <row r="4678" s="13" customFormat="1" x14ac:dyDescent="0.2"/>
    <row r="4679" s="13" customFormat="1" x14ac:dyDescent="0.2"/>
    <row r="4680" s="13" customFormat="1" x14ac:dyDescent="0.2"/>
    <row r="4681" s="13" customFormat="1" x14ac:dyDescent="0.2"/>
    <row r="4682" s="13" customFormat="1" x14ac:dyDescent="0.2"/>
    <row r="4683" s="13" customFormat="1" x14ac:dyDescent="0.2"/>
    <row r="4684" s="13" customFormat="1" x14ac:dyDescent="0.2"/>
    <row r="4685" s="13" customFormat="1" x14ac:dyDescent="0.2"/>
    <row r="4686" s="13" customFormat="1" x14ac:dyDescent="0.2"/>
    <row r="4687" s="13" customFormat="1" x14ac:dyDescent="0.2"/>
    <row r="4688" s="13" customFormat="1" x14ac:dyDescent="0.2"/>
    <row r="4689" s="13" customFormat="1" x14ac:dyDescent="0.2"/>
    <row r="4690" s="13" customFormat="1" x14ac:dyDescent="0.2"/>
    <row r="4691" s="13" customFormat="1" x14ac:dyDescent="0.2"/>
    <row r="4692" s="13" customFormat="1" x14ac:dyDescent="0.2"/>
    <row r="4693" s="13" customFormat="1" x14ac:dyDescent="0.2"/>
    <row r="4694" s="13" customFormat="1" x14ac:dyDescent="0.2"/>
    <row r="4695" s="13" customFormat="1" x14ac:dyDescent="0.2"/>
    <row r="4696" s="13" customFormat="1" x14ac:dyDescent="0.2"/>
    <row r="4697" s="13" customFormat="1" x14ac:dyDescent="0.2"/>
    <row r="4698" s="13" customFormat="1" x14ac:dyDescent="0.2"/>
    <row r="4699" s="13" customFormat="1" x14ac:dyDescent="0.2"/>
    <row r="4700" s="13" customFormat="1" x14ac:dyDescent="0.2"/>
    <row r="4701" s="13" customFormat="1" x14ac:dyDescent="0.2"/>
    <row r="4702" s="13" customFormat="1" x14ac:dyDescent="0.2"/>
    <row r="4703" s="13" customFormat="1" x14ac:dyDescent="0.2"/>
    <row r="4704" s="13" customFormat="1" x14ac:dyDescent="0.2"/>
    <row r="4705" s="13" customFormat="1" x14ac:dyDescent="0.2"/>
    <row r="4706" s="13" customFormat="1" x14ac:dyDescent="0.2"/>
    <row r="4707" s="13" customFormat="1" x14ac:dyDescent="0.2"/>
    <row r="4708" s="13" customFormat="1" x14ac:dyDescent="0.2"/>
    <row r="4709" s="13" customFormat="1" x14ac:dyDescent="0.2"/>
    <row r="4710" s="13" customFormat="1" x14ac:dyDescent="0.2"/>
    <row r="4711" s="13" customFormat="1" x14ac:dyDescent="0.2"/>
    <row r="4712" s="13" customFormat="1" x14ac:dyDescent="0.2"/>
    <row r="4713" s="13" customFormat="1" x14ac:dyDescent="0.2"/>
    <row r="4714" s="13" customFormat="1" x14ac:dyDescent="0.2"/>
    <row r="4715" s="13" customFormat="1" x14ac:dyDescent="0.2"/>
    <row r="4716" s="13" customFormat="1" x14ac:dyDescent="0.2"/>
    <row r="4717" s="13" customFormat="1" x14ac:dyDescent="0.2"/>
    <row r="4718" s="13" customFormat="1" x14ac:dyDescent="0.2"/>
    <row r="4719" s="13" customFormat="1" x14ac:dyDescent="0.2"/>
    <row r="4720" s="13" customFormat="1" x14ac:dyDescent="0.2"/>
    <row r="4721" s="13" customFormat="1" x14ac:dyDescent="0.2"/>
    <row r="4722" s="13" customFormat="1" x14ac:dyDescent="0.2"/>
    <row r="4723" s="13" customFormat="1" x14ac:dyDescent="0.2"/>
    <row r="4724" s="13" customFormat="1" x14ac:dyDescent="0.2"/>
    <row r="4725" s="13" customFormat="1" x14ac:dyDescent="0.2"/>
    <row r="4726" s="13" customFormat="1" x14ac:dyDescent="0.2"/>
    <row r="4727" s="13" customFormat="1" x14ac:dyDescent="0.2"/>
    <row r="4728" s="13" customFormat="1" x14ac:dyDescent="0.2"/>
    <row r="4729" s="13" customFormat="1" x14ac:dyDescent="0.2"/>
    <row r="4730" s="13" customFormat="1" x14ac:dyDescent="0.2"/>
    <row r="4731" s="13" customFormat="1" x14ac:dyDescent="0.2"/>
    <row r="4732" s="13" customFormat="1" x14ac:dyDescent="0.2"/>
    <row r="4733" s="13" customFormat="1" x14ac:dyDescent="0.2"/>
    <row r="4734" s="13" customFormat="1" x14ac:dyDescent="0.2"/>
    <row r="4735" s="13" customFormat="1" x14ac:dyDescent="0.2"/>
    <row r="4736" s="13" customFormat="1" x14ac:dyDescent="0.2"/>
    <row r="4737" s="13" customFormat="1" x14ac:dyDescent="0.2"/>
    <row r="4738" s="13" customFormat="1" x14ac:dyDescent="0.2"/>
    <row r="4739" s="13" customFormat="1" x14ac:dyDescent="0.2"/>
    <row r="4740" s="13" customFormat="1" x14ac:dyDescent="0.2"/>
    <row r="4741" s="13" customFormat="1" x14ac:dyDescent="0.2"/>
    <row r="4742" s="13" customFormat="1" x14ac:dyDescent="0.2"/>
    <row r="4743" s="13" customFormat="1" x14ac:dyDescent="0.2"/>
    <row r="4744" s="13" customFormat="1" x14ac:dyDescent="0.2"/>
    <row r="4745" s="13" customFormat="1" x14ac:dyDescent="0.2"/>
    <row r="4746" s="13" customFormat="1" x14ac:dyDescent="0.2"/>
    <row r="4747" s="13" customFormat="1" x14ac:dyDescent="0.2"/>
    <row r="4748" s="13" customFormat="1" x14ac:dyDescent="0.2"/>
    <row r="4749" s="13" customFormat="1" x14ac:dyDescent="0.2"/>
    <row r="4750" s="13" customFormat="1" x14ac:dyDescent="0.2"/>
    <row r="4751" s="13" customFormat="1" x14ac:dyDescent="0.2"/>
    <row r="4752" s="13" customFormat="1" x14ac:dyDescent="0.2"/>
    <row r="4753" s="13" customFormat="1" x14ac:dyDescent="0.2"/>
    <row r="4754" s="13" customFormat="1" x14ac:dyDescent="0.2"/>
    <row r="4755" s="13" customFormat="1" x14ac:dyDescent="0.2"/>
    <row r="4756" s="13" customFormat="1" x14ac:dyDescent="0.2"/>
    <row r="4757" s="13" customFormat="1" x14ac:dyDescent="0.2"/>
    <row r="4758" s="13" customFormat="1" x14ac:dyDescent="0.2"/>
    <row r="4759" s="13" customFormat="1" x14ac:dyDescent="0.2"/>
    <row r="4760" s="13" customFormat="1" x14ac:dyDescent="0.2"/>
    <row r="4761" s="13" customFormat="1" x14ac:dyDescent="0.2"/>
    <row r="4762" s="13" customFormat="1" x14ac:dyDescent="0.2"/>
    <row r="4763" s="13" customFormat="1" x14ac:dyDescent="0.2"/>
    <row r="4764" s="13" customFormat="1" x14ac:dyDescent="0.2"/>
    <row r="4765" s="13" customFormat="1" x14ac:dyDescent="0.2"/>
    <row r="4766" s="13" customFormat="1" x14ac:dyDescent="0.2"/>
    <row r="4767" s="13" customFormat="1" x14ac:dyDescent="0.2"/>
    <row r="4768" s="13" customFormat="1" x14ac:dyDescent="0.2"/>
    <row r="4769" s="13" customFormat="1" x14ac:dyDescent="0.2"/>
    <row r="4770" s="13" customFormat="1" x14ac:dyDescent="0.2"/>
    <row r="4771" s="13" customFormat="1" x14ac:dyDescent="0.2"/>
    <row r="4772" s="13" customFormat="1" x14ac:dyDescent="0.2"/>
    <row r="4773" s="13" customFormat="1" x14ac:dyDescent="0.2"/>
    <row r="4774" s="13" customFormat="1" x14ac:dyDescent="0.2"/>
    <row r="4775" s="13" customFormat="1" x14ac:dyDescent="0.2"/>
    <row r="4776" s="13" customFormat="1" x14ac:dyDescent="0.2"/>
    <row r="4777" s="13" customFormat="1" x14ac:dyDescent="0.2"/>
    <row r="4778" s="13" customFormat="1" x14ac:dyDescent="0.2"/>
    <row r="4779" s="13" customFormat="1" x14ac:dyDescent="0.2"/>
    <row r="4780" s="13" customFormat="1" x14ac:dyDescent="0.2"/>
    <row r="4781" s="13" customFormat="1" x14ac:dyDescent="0.2"/>
    <row r="4782" s="13" customFormat="1" x14ac:dyDescent="0.2"/>
    <row r="4783" s="13" customFormat="1" x14ac:dyDescent="0.2"/>
    <row r="4784" s="13" customFormat="1" x14ac:dyDescent="0.2"/>
    <row r="4785" s="13" customFormat="1" x14ac:dyDescent="0.2"/>
    <row r="4786" s="13" customFormat="1" x14ac:dyDescent="0.2"/>
    <row r="4787" s="13" customFormat="1" x14ac:dyDescent="0.2"/>
    <row r="4788" s="13" customFormat="1" x14ac:dyDescent="0.2"/>
    <row r="4789" s="13" customFormat="1" x14ac:dyDescent="0.2"/>
    <row r="4790" s="13" customFormat="1" x14ac:dyDescent="0.2"/>
    <row r="4791" s="13" customFormat="1" x14ac:dyDescent="0.2"/>
    <row r="4792" s="13" customFormat="1" x14ac:dyDescent="0.2"/>
    <row r="4793" s="13" customFormat="1" x14ac:dyDescent="0.2"/>
    <row r="4794" s="13" customFormat="1" x14ac:dyDescent="0.2"/>
    <row r="4795" s="13" customFormat="1" x14ac:dyDescent="0.2"/>
    <row r="4796" s="13" customFormat="1" x14ac:dyDescent="0.2"/>
    <row r="4797" s="13" customFormat="1" x14ac:dyDescent="0.2"/>
    <row r="4798" s="13" customFormat="1" x14ac:dyDescent="0.2"/>
    <row r="4799" s="13" customFormat="1" x14ac:dyDescent="0.2"/>
    <row r="4800" s="13" customFormat="1" x14ac:dyDescent="0.2"/>
    <row r="4801" s="13" customFormat="1" x14ac:dyDescent="0.2"/>
    <row r="4802" s="13" customFormat="1" x14ac:dyDescent="0.2"/>
    <row r="4803" s="13" customFormat="1" x14ac:dyDescent="0.2"/>
    <row r="4804" s="13" customFormat="1" x14ac:dyDescent="0.2"/>
    <row r="4805" s="13" customFormat="1" x14ac:dyDescent="0.2"/>
    <row r="4806" s="13" customFormat="1" x14ac:dyDescent="0.2"/>
    <row r="4807" s="13" customFormat="1" x14ac:dyDescent="0.2"/>
    <row r="4808" s="13" customFormat="1" x14ac:dyDescent="0.2"/>
    <row r="4809" s="13" customFormat="1" x14ac:dyDescent="0.2"/>
    <row r="4810" s="13" customFormat="1" x14ac:dyDescent="0.2"/>
    <row r="4811" s="13" customFormat="1" x14ac:dyDescent="0.2"/>
    <row r="4812" s="13" customFormat="1" x14ac:dyDescent="0.2"/>
    <row r="4813" s="13" customFormat="1" x14ac:dyDescent="0.2"/>
    <row r="4814" s="13" customFormat="1" x14ac:dyDescent="0.2"/>
    <row r="4815" s="13" customFormat="1" x14ac:dyDescent="0.2"/>
    <row r="4816" s="13" customFormat="1" x14ac:dyDescent="0.2"/>
    <row r="4817" s="13" customFormat="1" x14ac:dyDescent="0.2"/>
    <row r="4818" s="13" customFormat="1" x14ac:dyDescent="0.2"/>
    <row r="4819" s="13" customFormat="1" x14ac:dyDescent="0.2"/>
    <row r="4820" s="13" customFormat="1" x14ac:dyDescent="0.2"/>
    <row r="4821" s="13" customFormat="1" x14ac:dyDescent="0.2"/>
    <row r="4822" s="13" customFormat="1" x14ac:dyDescent="0.2"/>
    <row r="4823" s="13" customFormat="1" x14ac:dyDescent="0.2"/>
    <row r="4824" s="13" customFormat="1" x14ac:dyDescent="0.2"/>
    <row r="4825" s="13" customFormat="1" x14ac:dyDescent="0.2"/>
    <row r="4826" s="13" customFormat="1" x14ac:dyDescent="0.2"/>
    <row r="4827" s="13" customFormat="1" x14ac:dyDescent="0.2"/>
    <row r="4828" s="13" customFormat="1" x14ac:dyDescent="0.2"/>
    <row r="4829" s="13" customFormat="1" x14ac:dyDescent="0.2"/>
    <row r="4830" s="13" customFormat="1" x14ac:dyDescent="0.2"/>
    <row r="4831" s="13" customFormat="1" x14ac:dyDescent="0.2"/>
    <row r="4832" s="13" customFormat="1" x14ac:dyDescent="0.2"/>
    <row r="4833" s="13" customFormat="1" x14ac:dyDescent="0.2"/>
    <row r="4834" s="13" customFormat="1" x14ac:dyDescent="0.2"/>
    <row r="4835" s="13" customFormat="1" x14ac:dyDescent="0.2"/>
    <row r="4836" s="13" customFormat="1" x14ac:dyDescent="0.2"/>
    <row r="4837" s="13" customFormat="1" x14ac:dyDescent="0.2"/>
    <row r="4838" s="13" customFormat="1" x14ac:dyDescent="0.2"/>
    <row r="4839" s="13" customFormat="1" x14ac:dyDescent="0.2"/>
    <row r="4840" s="13" customFormat="1" x14ac:dyDescent="0.2"/>
    <row r="4841" s="13" customFormat="1" x14ac:dyDescent="0.2"/>
    <row r="4842" s="13" customFormat="1" x14ac:dyDescent="0.2"/>
    <row r="4843" s="13" customFormat="1" x14ac:dyDescent="0.2"/>
    <row r="4844" s="13" customFormat="1" x14ac:dyDescent="0.2"/>
    <row r="4845" s="13" customFormat="1" x14ac:dyDescent="0.2"/>
    <row r="4846" s="13" customFormat="1" x14ac:dyDescent="0.2"/>
    <row r="4847" s="13" customFormat="1" x14ac:dyDescent="0.2"/>
    <row r="4848" s="13" customFormat="1" x14ac:dyDescent="0.2"/>
    <row r="4849" s="13" customFormat="1" x14ac:dyDescent="0.2"/>
    <row r="4850" s="13" customFormat="1" x14ac:dyDescent="0.2"/>
    <row r="4851" s="13" customFormat="1" x14ac:dyDescent="0.2"/>
    <row r="4852" s="13" customFormat="1" x14ac:dyDescent="0.2"/>
    <row r="4853" s="13" customFormat="1" x14ac:dyDescent="0.2"/>
    <row r="4854" s="13" customFormat="1" x14ac:dyDescent="0.2"/>
    <row r="4855" s="13" customFormat="1" x14ac:dyDescent="0.2"/>
    <row r="4856" s="13" customFormat="1" x14ac:dyDescent="0.2"/>
    <row r="4857" s="13" customFormat="1" x14ac:dyDescent="0.2"/>
    <row r="4858" s="13" customFormat="1" x14ac:dyDescent="0.2"/>
    <row r="4859" s="13" customFormat="1" x14ac:dyDescent="0.2"/>
    <row r="4860" s="13" customFormat="1" x14ac:dyDescent="0.2"/>
    <row r="4861" s="13" customFormat="1" x14ac:dyDescent="0.2"/>
    <row r="4862" s="13" customFormat="1" x14ac:dyDescent="0.2"/>
    <row r="4863" s="13" customFormat="1" x14ac:dyDescent="0.2"/>
    <row r="4864" s="13" customFormat="1" x14ac:dyDescent="0.2"/>
    <row r="4865" s="13" customFormat="1" x14ac:dyDescent="0.2"/>
    <row r="4866" s="13" customFormat="1" x14ac:dyDescent="0.2"/>
    <row r="4867" s="13" customFormat="1" x14ac:dyDescent="0.2"/>
    <row r="4868" s="13" customFormat="1" x14ac:dyDescent="0.2"/>
    <row r="4869" s="13" customFormat="1" x14ac:dyDescent="0.2"/>
    <row r="4870" s="13" customFormat="1" x14ac:dyDescent="0.2"/>
    <row r="4871" s="13" customFormat="1" x14ac:dyDescent="0.2"/>
    <row r="4872" s="13" customFormat="1" x14ac:dyDescent="0.2"/>
    <row r="4873" s="13" customFormat="1" x14ac:dyDescent="0.2"/>
    <row r="4874" s="13" customFormat="1" x14ac:dyDescent="0.2"/>
    <row r="4875" s="13" customFormat="1" x14ac:dyDescent="0.2"/>
    <row r="4876" s="13" customFormat="1" x14ac:dyDescent="0.2"/>
    <row r="4877" s="13" customFormat="1" x14ac:dyDescent="0.2"/>
    <row r="4878" s="13" customFormat="1" x14ac:dyDescent="0.2"/>
    <row r="4879" s="13" customFormat="1" x14ac:dyDescent="0.2"/>
    <row r="4880" s="13" customFormat="1" x14ac:dyDescent="0.2"/>
    <row r="4881" s="13" customFormat="1" x14ac:dyDescent="0.2"/>
    <row r="4882" s="13" customFormat="1" x14ac:dyDescent="0.2"/>
    <row r="4883" s="13" customFormat="1" x14ac:dyDescent="0.2"/>
    <row r="4884" s="13" customFormat="1" x14ac:dyDescent="0.2"/>
    <row r="4885" s="13" customFormat="1" x14ac:dyDescent="0.2"/>
    <row r="4886" s="13" customFormat="1" x14ac:dyDescent="0.2"/>
    <row r="4887" s="13" customFormat="1" x14ac:dyDescent="0.2"/>
    <row r="4888" s="13" customFormat="1" x14ac:dyDescent="0.2"/>
    <row r="4889" s="13" customFormat="1" x14ac:dyDescent="0.2"/>
    <row r="4890" s="13" customFormat="1" x14ac:dyDescent="0.2"/>
    <row r="4891" s="13" customFormat="1" x14ac:dyDescent="0.2"/>
    <row r="4892" s="13" customFormat="1" x14ac:dyDescent="0.2"/>
    <row r="4893" s="13" customFormat="1" x14ac:dyDescent="0.2"/>
    <row r="4894" s="13" customFormat="1" x14ac:dyDescent="0.2"/>
    <row r="4895" s="13" customFormat="1" x14ac:dyDescent="0.2"/>
    <row r="4896" s="13" customFormat="1" x14ac:dyDescent="0.2"/>
    <row r="4897" s="13" customFormat="1" x14ac:dyDescent="0.2"/>
    <row r="4898" s="13" customFormat="1" x14ac:dyDescent="0.2"/>
    <row r="4899" s="13" customFormat="1" x14ac:dyDescent="0.2"/>
    <row r="4900" s="13" customFormat="1" x14ac:dyDescent="0.2"/>
    <row r="4901" s="13" customFormat="1" x14ac:dyDescent="0.2"/>
    <row r="4902" s="13" customFormat="1" x14ac:dyDescent="0.2"/>
    <row r="4903" s="13" customFormat="1" x14ac:dyDescent="0.2"/>
    <row r="4904" s="13" customFormat="1" x14ac:dyDescent="0.2"/>
    <row r="4905" s="13" customFormat="1" x14ac:dyDescent="0.2"/>
    <row r="4906" s="13" customFormat="1" x14ac:dyDescent="0.2"/>
    <row r="4907" s="13" customFormat="1" x14ac:dyDescent="0.2"/>
    <row r="4908" s="13" customFormat="1" x14ac:dyDescent="0.2"/>
    <row r="4909" s="13" customFormat="1" x14ac:dyDescent="0.2"/>
    <row r="4910" s="13" customFormat="1" x14ac:dyDescent="0.2"/>
    <row r="4911" s="13" customFormat="1" x14ac:dyDescent="0.2"/>
    <row r="4912" s="13" customFormat="1" x14ac:dyDescent="0.2"/>
    <row r="4913" s="13" customFormat="1" x14ac:dyDescent="0.2"/>
    <row r="4914" s="13" customFormat="1" x14ac:dyDescent="0.2"/>
    <row r="4915" s="13" customFormat="1" x14ac:dyDescent="0.2"/>
    <row r="4916" s="13" customFormat="1" x14ac:dyDescent="0.2"/>
    <row r="4917" s="13" customFormat="1" x14ac:dyDescent="0.2"/>
    <row r="4918" s="13" customFormat="1" x14ac:dyDescent="0.2"/>
    <row r="4919" s="13" customFormat="1" x14ac:dyDescent="0.2"/>
    <row r="4920" s="13" customFormat="1" x14ac:dyDescent="0.2"/>
    <row r="4921" s="13" customFormat="1" x14ac:dyDescent="0.2"/>
    <row r="4922" s="13" customFormat="1" x14ac:dyDescent="0.2"/>
    <row r="4923" s="13" customFormat="1" x14ac:dyDescent="0.2"/>
    <row r="4924" s="13" customFormat="1" x14ac:dyDescent="0.2"/>
    <row r="4925" s="13" customFormat="1" x14ac:dyDescent="0.2"/>
    <row r="4926" s="13" customFormat="1" x14ac:dyDescent="0.2"/>
    <row r="4927" s="13" customFormat="1" x14ac:dyDescent="0.2"/>
    <row r="4928" s="13" customFormat="1" x14ac:dyDescent="0.2"/>
    <row r="4929" s="13" customFormat="1" x14ac:dyDescent="0.2"/>
    <row r="4930" s="13" customFormat="1" x14ac:dyDescent="0.2"/>
    <row r="4931" s="13" customFormat="1" x14ac:dyDescent="0.2"/>
    <row r="4932" s="13" customFormat="1" x14ac:dyDescent="0.2"/>
    <row r="4933" s="13" customFormat="1" x14ac:dyDescent="0.2"/>
    <row r="4934" s="13" customFormat="1" x14ac:dyDescent="0.2"/>
    <row r="4935" s="13" customFormat="1" x14ac:dyDescent="0.2"/>
    <row r="4936" s="13" customFormat="1" x14ac:dyDescent="0.2"/>
    <row r="4937" s="13" customFormat="1" x14ac:dyDescent="0.2"/>
    <row r="4938" s="13" customFormat="1" x14ac:dyDescent="0.2"/>
    <row r="4939" s="13" customFormat="1" x14ac:dyDescent="0.2"/>
    <row r="4940" s="13" customFormat="1" x14ac:dyDescent="0.2"/>
    <row r="4941" s="13" customFormat="1" x14ac:dyDescent="0.2"/>
    <row r="4942" s="13" customFormat="1" x14ac:dyDescent="0.2"/>
    <row r="4943" s="13" customFormat="1" x14ac:dyDescent="0.2"/>
    <row r="4944" s="13" customFormat="1" x14ac:dyDescent="0.2"/>
    <row r="4945" s="13" customFormat="1" x14ac:dyDescent="0.2"/>
    <row r="4946" s="13" customFormat="1" x14ac:dyDescent="0.2"/>
    <row r="4947" s="13" customFormat="1" x14ac:dyDescent="0.2"/>
    <row r="4948" s="13" customFormat="1" x14ac:dyDescent="0.2"/>
    <row r="4949" s="13" customFormat="1" x14ac:dyDescent="0.2"/>
    <row r="4950" s="13" customFormat="1" x14ac:dyDescent="0.2"/>
    <row r="4951" s="13" customFormat="1" x14ac:dyDescent="0.2"/>
    <row r="4952" s="13" customFormat="1" x14ac:dyDescent="0.2"/>
    <row r="4953" s="13" customFormat="1" x14ac:dyDescent="0.2"/>
    <row r="4954" s="13" customFormat="1" x14ac:dyDescent="0.2"/>
    <row r="4955" s="13" customFormat="1" x14ac:dyDescent="0.2"/>
    <row r="4956" s="13" customFormat="1" x14ac:dyDescent="0.2"/>
    <row r="4957" s="13" customFormat="1" x14ac:dyDescent="0.2"/>
    <row r="4958" s="13" customFormat="1" x14ac:dyDescent="0.2"/>
    <row r="4959" s="13" customFormat="1" x14ac:dyDescent="0.2"/>
    <row r="4960" s="13" customFormat="1" x14ac:dyDescent="0.2"/>
    <row r="4961" s="13" customFormat="1" x14ac:dyDescent="0.2"/>
    <row r="4962" s="13" customFormat="1" x14ac:dyDescent="0.2"/>
    <row r="4963" s="13" customFormat="1" x14ac:dyDescent="0.2"/>
    <row r="4964" s="13" customFormat="1" x14ac:dyDescent="0.2"/>
    <row r="4965" s="13" customFormat="1" x14ac:dyDescent="0.2"/>
    <row r="4966" s="13" customFormat="1" x14ac:dyDescent="0.2"/>
    <row r="4967" s="13" customFormat="1" x14ac:dyDescent="0.2"/>
    <row r="4968" s="13" customFormat="1" x14ac:dyDescent="0.2"/>
    <row r="4969" s="13" customFormat="1" x14ac:dyDescent="0.2"/>
    <row r="4970" s="13" customFormat="1" x14ac:dyDescent="0.2"/>
    <row r="4971" s="13" customFormat="1" x14ac:dyDescent="0.2"/>
    <row r="4972" s="13" customFormat="1" x14ac:dyDescent="0.2"/>
    <row r="4973" s="13" customFormat="1" x14ac:dyDescent="0.2"/>
    <row r="4974" s="13" customFormat="1" x14ac:dyDescent="0.2"/>
    <row r="4975" s="13" customFormat="1" x14ac:dyDescent="0.2"/>
    <row r="4976" s="13" customFormat="1" x14ac:dyDescent="0.2"/>
    <row r="4977" s="13" customFormat="1" x14ac:dyDescent="0.2"/>
    <row r="4978" s="13" customFormat="1" x14ac:dyDescent="0.2"/>
    <row r="4979" s="13" customFormat="1" x14ac:dyDescent="0.2"/>
    <row r="4980" s="13" customFormat="1" x14ac:dyDescent="0.2"/>
    <row r="4981" s="13" customFormat="1" x14ac:dyDescent="0.2"/>
    <row r="4982" s="13" customFormat="1" x14ac:dyDescent="0.2"/>
    <row r="4983" s="13" customFormat="1" x14ac:dyDescent="0.2"/>
    <row r="4984" s="13" customFormat="1" x14ac:dyDescent="0.2"/>
    <row r="4985" s="13" customFormat="1" x14ac:dyDescent="0.2"/>
    <row r="4986" s="13" customFormat="1" x14ac:dyDescent="0.2"/>
    <row r="4987" s="13" customFormat="1" x14ac:dyDescent="0.2"/>
    <row r="4988" s="13" customFormat="1" x14ac:dyDescent="0.2"/>
    <row r="4989" s="13" customFormat="1" x14ac:dyDescent="0.2"/>
    <row r="4990" s="13" customFormat="1" x14ac:dyDescent="0.2"/>
    <row r="4991" s="13" customFormat="1" x14ac:dyDescent="0.2"/>
    <row r="4992" s="13" customFormat="1" x14ac:dyDescent="0.2"/>
    <row r="4993" s="13" customFormat="1" x14ac:dyDescent="0.2"/>
    <row r="4994" s="13" customFormat="1" x14ac:dyDescent="0.2"/>
    <row r="4995" s="13" customFormat="1" x14ac:dyDescent="0.2"/>
    <row r="4996" s="13" customFormat="1" x14ac:dyDescent="0.2"/>
    <row r="4997" s="13" customFormat="1" x14ac:dyDescent="0.2"/>
    <row r="4998" s="13" customFormat="1" x14ac:dyDescent="0.2"/>
    <row r="4999" s="13" customFormat="1" x14ac:dyDescent="0.2"/>
    <row r="5000" s="13" customFormat="1" x14ac:dyDescent="0.2"/>
    <row r="5001" s="13" customFormat="1" x14ac:dyDescent="0.2"/>
    <row r="5002" s="13" customFormat="1" x14ac:dyDescent="0.2"/>
    <row r="5003" s="13" customFormat="1" x14ac:dyDescent="0.2"/>
    <row r="5004" s="13" customFormat="1" x14ac:dyDescent="0.2"/>
    <row r="5005" s="13" customFormat="1" x14ac:dyDescent="0.2"/>
    <row r="5006" s="13" customFormat="1" x14ac:dyDescent="0.2"/>
    <row r="5007" s="13" customFormat="1" x14ac:dyDescent="0.2"/>
    <row r="5008" s="13" customFormat="1" x14ac:dyDescent="0.2"/>
    <row r="5009" s="13" customFormat="1" x14ac:dyDescent="0.2"/>
    <row r="5010" s="13" customFormat="1" x14ac:dyDescent="0.2"/>
    <row r="5011" s="13" customFormat="1" x14ac:dyDescent="0.2"/>
    <row r="5012" s="13" customFormat="1" x14ac:dyDescent="0.2"/>
    <row r="5013" s="13" customFormat="1" x14ac:dyDescent="0.2"/>
    <row r="5014" s="13" customFormat="1" x14ac:dyDescent="0.2"/>
    <row r="5015" s="13" customFormat="1" x14ac:dyDescent="0.2"/>
    <row r="5016" s="13" customFormat="1" x14ac:dyDescent="0.2"/>
    <row r="5017" s="13" customFormat="1" x14ac:dyDescent="0.2"/>
    <row r="5018" s="13" customFormat="1" x14ac:dyDescent="0.2"/>
    <row r="5019" s="13" customFormat="1" x14ac:dyDescent="0.2"/>
    <row r="5020" s="13" customFormat="1" x14ac:dyDescent="0.2"/>
    <row r="5021" s="13" customFormat="1" x14ac:dyDescent="0.2"/>
    <row r="5022" s="13" customFormat="1" x14ac:dyDescent="0.2"/>
    <row r="5023" s="13" customFormat="1" x14ac:dyDescent="0.2"/>
    <row r="5024" s="13" customFormat="1" x14ac:dyDescent="0.2"/>
    <row r="5025" s="13" customFormat="1" x14ac:dyDescent="0.2"/>
    <row r="5026" s="13" customFormat="1" x14ac:dyDescent="0.2"/>
    <row r="5027" s="13" customFormat="1" x14ac:dyDescent="0.2"/>
    <row r="5028" s="13" customFormat="1" x14ac:dyDescent="0.2"/>
    <row r="5029" s="13" customFormat="1" x14ac:dyDescent="0.2"/>
    <row r="5030" s="13" customFormat="1" x14ac:dyDescent="0.2"/>
    <row r="5031" s="13" customFormat="1" x14ac:dyDescent="0.2"/>
    <row r="5032" s="13" customFormat="1" x14ac:dyDescent="0.2"/>
    <row r="5033" s="13" customFormat="1" x14ac:dyDescent="0.2"/>
    <row r="5034" s="13" customFormat="1" x14ac:dyDescent="0.2"/>
    <row r="5035" s="13" customFormat="1" x14ac:dyDescent="0.2"/>
    <row r="5036" s="13" customFormat="1" x14ac:dyDescent="0.2"/>
    <row r="5037" s="13" customFormat="1" x14ac:dyDescent="0.2"/>
    <row r="5038" s="13" customFormat="1" x14ac:dyDescent="0.2"/>
    <row r="5039" s="13" customFormat="1" x14ac:dyDescent="0.2"/>
    <row r="5040" s="13" customFormat="1" x14ac:dyDescent="0.2"/>
    <row r="5041" s="13" customFormat="1" x14ac:dyDescent="0.2"/>
    <row r="5042" s="13" customFormat="1" x14ac:dyDescent="0.2"/>
    <row r="5043" s="13" customFormat="1" x14ac:dyDescent="0.2"/>
    <row r="5044" s="13" customFormat="1" x14ac:dyDescent="0.2"/>
    <row r="5045" s="13" customFormat="1" x14ac:dyDescent="0.2"/>
    <row r="5046" s="13" customFormat="1" x14ac:dyDescent="0.2"/>
    <row r="5047" s="13" customFormat="1" x14ac:dyDescent="0.2"/>
    <row r="5048" s="13" customFormat="1" x14ac:dyDescent="0.2"/>
    <row r="5049" s="13" customFormat="1" x14ac:dyDescent="0.2"/>
    <row r="5050" s="13" customFormat="1" x14ac:dyDescent="0.2"/>
    <row r="5051" s="13" customFormat="1" x14ac:dyDescent="0.2"/>
    <row r="5052" s="13" customFormat="1" x14ac:dyDescent="0.2"/>
    <row r="5053" s="13" customFormat="1" x14ac:dyDescent="0.2"/>
    <row r="5054" s="13" customFormat="1" x14ac:dyDescent="0.2"/>
    <row r="5055" s="13" customFormat="1" x14ac:dyDescent="0.2"/>
    <row r="5056" s="13" customFormat="1" x14ac:dyDescent="0.2"/>
    <row r="5057" s="13" customFormat="1" x14ac:dyDescent="0.2"/>
    <row r="5058" s="13" customFormat="1" x14ac:dyDescent="0.2"/>
    <row r="5059" s="13" customFormat="1" x14ac:dyDescent="0.2"/>
    <row r="5060" s="13" customFormat="1" x14ac:dyDescent="0.2"/>
    <row r="5061" s="13" customFormat="1" x14ac:dyDescent="0.2"/>
    <row r="5062" s="13" customFormat="1" x14ac:dyDescent="0.2"/>
    <row r="5063" s="13" customFormat="1" x14ac:dyDescent="0.2"/>
    <row r="5064" s="13" customFormat="1" x14ac:dyDescent="0.2"/>
    <row r="5065" s="13" customFormat="1" x14ac:dyDescent="0.2"/>
    <row r="5066" s="13" customFormat="1" x14ac:dyDescent="0.2"/>
    <row r="5067" s="13" customFormat="1" x14ac:dyDescent="0.2"/>
    <row r="5068" s="13" customFormat="1" x14ac:dyDescent="0.2"/>
    <row r="5069" s="13" customFormat="1" x14ac:dyDescent="0.2"/>
    <row r="5070" s="13" customFormat="1" x14ac:dyDescent="0.2"/>
    <row r="5071" s="13" customFormat="1" x14ac:dyDescent="0.2"/>
    <row r="5072" s="13" customFormat="1" x14ac:dyDescent="0.2"/>
    <row r="5073" s="13" customFormat="1" x14ac:dyDescent="0.2"/>
    <row r="5074" s="13" customFormat="1" x14ac:dyDescent="0.2"/>
    <row r="5075" s="13" customFormat="1" x14ac:dyDescent="0.2"/>
    <row r="5076" s="13" customFormat="1" x14ac:dyDescent="0.2"/>
    <row r="5077" s="13" customFormat="1" x14ac:dyDescent="0.2"/>
    <row r="5078" s="13" customFormat="1" x14ac:dyDescent="0.2"/>
    <row r="5079" s="13" customFormat="1" x14ac:dyDescent="0.2"/>
    <row r="5080" s="13" customFormat="1" x14ac:dyDescent="0.2"/>
    <row r="5081" s="13" customFormat="1" x14ac:dyDescent="0.2"/>
    <row r="5082" s="13" customFormat="1" x14ac:dyDescent="0.2"/>
    <row r="5083" s="13" customFormat="1" x14ac:dyDescent="0.2"/>
    <row r="5084" s="13" customFormat="1" x14ac:dyDescent="0.2"/>
    <row r="5085" s="13" customFormat="1" x14ac:dyDescent="0.2"/>
    <row r="5086" s="13" customFormat="1" x14ac:dyDescent="0.2"/>
    <row r="5087" s="13" customFormat="1" x14ac:dyDescent="0.2"/>
    <row r="5088" s="13" customFormat="1" x14ac:dyDescent="0.2"/>
    <row r="5089" s="13" customFormat="1" x14ac:dyDescent="0.2"/>
    <row r="5090" s="13" customFormat="1" x14ac:dyDescent="0.2"/>
    <row r="5091" s="13" customFormat="1" x14ac:dyDescent="0.2"/>
    <row r="5092" s="13" customFormat="1" x14ac:dyDescent="0.2"/>
    <row r="5093" s="13" customFormat="1" x14ac:dyDescent="0.2"/>
    <row r="5094" s="13" customFormat="1" x14ac:dyDescent="0.2"/>
    <row r="5095" s="13" customFormat="1" x14ac:dyDescent="0.2"/>
    <row r="5096" s="13" customFormat="1" x14ac:dyDescent="0.2"/>
    <row r="5097" s="13" customFormat="1" x14ac:dyDescent="0.2"/>
    <row r="5098" s="13" customFormat="1" x14ac:dyDescent="0.2"/>
    <row r="5099" s="13" customFormat="1" x14ac:dyDescent="0.2"/>
    <row r="5100" s="13" customFormat="1" x14ac:dyDescent="0.2"/>
    <row r="5101" s="13" customFormat="1" x14ac:dyDescent="0.2"/>
    <row r="5102" s="13" customFormat="1" x14ac:dyDescent="0.2"/>
    <row r="5103" s="13" customFormat="1" x14ac:dyDescent="0.2"/>
    <row r="5104" s="13" customFormat="1" x14ac:dyDescent="0.2"/>
    <row r="5105" s="13" customFormat="1" x14ac:dyDescent="0.2"/>
    <row r="5106" s="13" customFormat="1" x14ac:dyDescent="0.2"/>
    <row r="5107" s="13" customFormat="1" x14ac:dyDescent="0.2"/>
    <row r="5108" s="13" customFormat="1" x14ac:dyDescent="0.2"/>
    <row r="5109" s="13" customFormat="1" x14ac:dyDescent="0.2"/>
    <row r="5110" s="13" customFormat="1" x14ac:dyDescent="0.2"/>
    <row r="5111" s="13" customFormat="1" x14ac:dyDescent="0.2"/>
    <row r="5112" s="13" customFormat="1" x14ac:dyDescent="0.2"/>
    <row r="5113" s="13" customFormat="1" x14ac:dyDescent="0.2"/>
    <row r="5114" s="13" customFormat="1" x14ac:dyDescent="0.2"/>
    <row r="5115" s="13" customFormat="1" x14ac:dyDescent="0.2"/>
    <row r="5116" s="13" customFormat="1" x14ac:dyDescent="0.2"/>
    <row r="5117" s="13" customFormat="1" x14ac:dyDescent="0.2"/>
    <row r="5118" s="13" customFormat="1" x14ac:dyDescent="0.2"/>
    <row r="5119" s="13" customFormat="1" x14ac:dyDescent="0.2"/>
    <row r="5120" s="13" customFormat="1" x14ac:dyDescent="0.2"/>
    <row r="5121" s="13" customFormat="1" x14ac:dyDescent="0.2"/>
    <row r="5122" s="13" customFormat="1" x14ac:dyDescent="0.2"/>
    <row r="5123" s="13" customFormat="1" x14ac:dyDescent="0.2"/>
    <row r="5124" s="13" customFormat="1" x14ac:dyDescent="0.2"/>
    <row r="5125" s="13" customFormat="1" x14ac:dyDescent="0.2"/>
    <row r="5126" s="13" customFormat="1" x14ac:dyDescent="0.2"/>
    <row r="5127" s="13" customFormat="1" x14ac:dyDescent="0.2"/>
    <row r="5128" s="13" customFormat="1" x14ac:dyDescent="0.2"/>
    <row r="5129" s="13" customFormat="1" x14ac:dyDescent="0.2"/>
    <row r="5130" s="13" customFormat="1" x14ac:dyDescent="0.2"/>
    <row r="5131" s="13" customFormat="1" x14ac:dyDescent="0.2"/>
    <row r="5132" s="13" customFormat="1" x14ac:dyDescent="0.2"/>
    <row r="5133" s="13" customFormat="1" x14ac:dyDescent="0.2"/>
    <row r="5134" s="13" customFormat="1" x14ac:dyDescent="0.2"/>
    <row r="5135" s="13" customFormat="1" x14ac:dyDescent="0.2"/>
    <row r="5136" s="13" customFormat="1" x14ac:dyDescent="0.2"/>
    <row r="5137" s="13" customFormat="1" x14ac:dyDescent="0.2"/>
    <row r="5138" s="13" customFormat="1" x14ac:dyDescent="0.2"/>
    <row r="5139" s="13" customFormat="1" x14ac:dyDescent="0.2"/>
    <row r="5140" s="13" customFormat="1" x14ac:dyDescent="0.2"/>
    <row r="5141" s="13" customFormat="1" x14ac:dyDescent="0.2"/>
    <row r="5142" s="13" customFormat="1" x14ac:dyDescent="0.2"/>
    <row r="5143" s="13" customFormat="1" x14ac:dyDescent="0.2"/>
    <row r="5144" s="13" customFormat="1" x14ac:dyDescent="0.2"/>
    <row r="5145" s="13" customFormat="1" x14ac:dyDescent="0.2"/>
    <row r="5146" s="13" customFormat="1" x14ac:dyDescent="0.2"/>
    <row r="5147" s="13" customFormat="1" x14ac:dyDescent="0.2"/>
    <row r="5148" s="13" customFormat="1" x14ac:dyDescent="0.2"/>
    <row r="5149" s="13" customFormat="1" x14ac:dyDescent="0.2"/>
    <row r="5150" s="13" customFormat="1" x14ac:dyDescent="0.2"/>
    <row r="5151" s="13" customFormat="1" x14ac:dyDescent="0.2"/>
    <row r="5152" s="13" customFormat="1" x14ac:dyDescent="0.2"/>
    <row r="5153" s="13" customFormat="1" x14ac:dyDescent="0.2"/>
    <row r="5154" s="13" customFormat="1" x14ac:dyDescent="0.2"/>
    <row r="5155" s="13" customFormat="1" x14ac:dyDescent="0.2"/>
    <row r="5156" s="13" customFormat="1" x14ac:dyDescent="0.2"/>
    <row r="5157" s="13" customFormat="1" x14ac:dyDescent="0.2"/>
    <row r="5158" s="13" customFormat="1" x14ac:dyDescent="0.2"/>
    <row r="5159" s="13" customFormat="1" x14ac:dyDescent="0.2"/>
    <row r="5160" s="13" customFormat="1" x14ac:dyDescent="0.2"/>
    <row r="5161" s="13" customFormat="1" x14ac:dyDescent="0.2"/>
    <row r="5162" s="13" customFormat="1" x14ac:dyDescent="0.2"/>
    <row r="5163" s="13" customFormat="1" x14ac:dyDescent="0.2"/>
    <row r="5164" s="13" customFormat="1" x14ac:dyDescent="0.2"/>
    <row r="5165" s="13" customFormat="1" x14ac:dyDescent="0.2"/>
    <row r="5166" s="13" customFormat="1" x14ac:dyDescent="0.2"/>
    <row r="5167" s="13" customFormat="1" x14ac:dyDescent="0.2"/>
    <row r="5168" s="13" customFormat="1" x14ac:dyDescent="0.2"/>
    <row r="5169" s="13" customFormat="1" x14ac:dyDescent="0.2"/>
    <row r="5170" s="13" customFormat="1" x14ac:dyDescent="0.2"/>
    <row r="5171" s="13" customFormat="1" x14ac:dyDescent="0.2"/>
    <row r="5172" s="13" customFormat="1" x14ac:dyDescent="0.2"/>
    <row r="5173" s="13" customFormat="1" x14ac:dyDescent="0.2"/>
    <row r="5174" s="13" customFormat="1" x14ac:dyDescent="0.2"/>
    <row r="5175" s="13" customFormat="1" x14ac:dyDescent="0.2"/>
    <row r="5176" s="13" customFormat="1" x14ac:dyDescent="0.2"/>
    <row r="5177" s="13" customFormat="1" x14ac:dyDescent="0.2"/>
    <row r="5178" s="13" customFormat="1" x14ac:dyDescent="0.2"/>
    <row r="5179" s="13" customFormat="1" x14ac:dyDescent="0.2"/>
    <row r="5180" s="13" customFormat="1" x14ac:dyDescent="0.2"/>
    <row r="5181" s="13" customFormat="1" x14ac:dyDescent="0.2"/>
    <row r="5182" s="13" customFormat="1" x14ac:dyDescent="0.2"/>
    <row r="5183" s="13" customFormat="1" x14ac:dyDescent="0.2"/>
    <row r="5184" s="13" customFormat="1" x14ac:dyDescent="0.2"/>
    <row r="5185" s="13" customFormat="1" x14ac:dyDescent="0.2"/>
    <row r="5186" s="13" customFormat="1" x14ac:dyDescent="0.2"/>
    <row r="5187" s="13" customFormat="1" x14ac:dyDescent="0.2"/>
    <row r="5188" s="13" customFormat="1" x14ac:dyDescent="0.2"/>
    <row r="5189" s="13" customFormat="1" x14ac:dyDescent="0.2"/>
    <row r="5190" s="13" customFormat="1" x14ac:dyDescent="0.2"/>
    <row r="5191" s="13" customFormat="1" x14ac:dyDescent="0.2"/>
    <row r="5192" s="13" customFormat="1" x14ac:dyDescent="0.2"/>
    <row r="5193" s="13" customFormat="1" x14ac:dyDescent="0.2"/>
    <row r="5194" s="13" customFormat="1" x14ac:dyDescent="0.2"/>
    <row r="5195" s="13" customFormat="1" x14ac:dyDescent="0.2"/>
    <row r="5196" s="13" customFormat="1" x14ac:dyDescent="0.2"/>
    <row r="5197" s="13" customFormat="1" x14ac:dyDescent="0.2"/>
    <row r="5198" s="13" customFormat="1" x14ac:dyDescent="0.2"/>
    <row r="5199" s="13" customFormat="1" x14ac:dyDescent="0.2"/>
    <row r="5200" s="13" customFormat="1" x14ac:dyDescent="0.2"/>
    <row r="5201" s="13" customFormat="1" x14ac:dyDescent="0.2"/>
    <row r="5202" s="13" customFormat="1" x14ac:dyDescent="0.2"/>
    <row r="5203" s="13" customFormat="1" x14ac:dyDescent="0.2"/>
    <row r="5204" s="13" customFormat="1" x14ac:dyDescent="0.2"/>
    <row r="5205" s="13" customFormat="1" x14ac:dyDescent="0.2"/>
    <row r="5206" s="13" customFormat="1" x14ac:dyDescent="0.2"/>
    <row r="5207" s="13" customFormat="1" x14ac:dyDescent="0.2"/>
    <row r="5208" s="13" customFormat="1" x14ac:dyDescent="0.2"/>
    <row r="5209" s="13" customFormat="1" x14ac:dyDescent="0.2"/>
    <row r="5210" s="13" customFormat="1" x14ac:dyDescent="0.2"/>
    <row r="5211" s="13" customFormat="1" x14ac:dyDescent="0.2"/>
    <row r="5212" s="13" customFormat="1" x14ac:dyDescent="0.2"/>
    <row r="5213" s="13" customFormat="1" x14ac:dyDescent="0.2"/>
    <row r="5214" s="13" customFormat="1" x14ac:dyDescent="0.2"/>
    <row r="5215" s="13" customFormat="1" x14ac:dyDescent="0.2"/>
    <row r="5216" s="13" customFormat="1" x14ac:dyDescent="0.2"/>
    <row r="5217" s="13" customFormat="1" x14ac:dyDescent="0.2"/>
    <row r="5218" s="13" customFormat="1" x14ac:dyDescent="0.2"/>
    <row r="5219" s="13" customFormat="1" x14ac:dyDescent="0.2"/>
    <row r="5220" s="13" customFormat="1" x14ac:dyDescent="0.2"/>
    <row r="5221" s="13" customFormat="1" x14ac:dyDescent="0.2"/>
    <row r="5222" s="13" customFormat="1" x14ac:dyDescent="0.2"/>
    <row r="5223" s="13" customFormat="1" x14ac:dyDescent="0.2"/>
    <row r="5224" s="13" customFormat="1" x14ac:dyDescent="0.2"/>
    <row r="5225" s="13" customFormat="1" x14ac:dyDescent="0.2"/>
    <row r="5226" s="13" customFormat="1" x14ac:dyDescent="0.2"/>
    <row r="5227" s="13" customFormat="1" x14ac:dyDescent="0.2"/>
    <row r="5228" s="13" customFormat="1" x14ac:dyDescent="0.2"/>
    <row r="5229" s="13" customFormat="1" x14ac:dyDescent="0.2"/>
    <row r="5230" s="13" customFormat="1" x14ac:dyDescent="0.2"/>
    <row r="5231" s="13" customFormat="1" x14ac:dyDescent="0.2"/>
    <row r="5232" s="13" customFormat="1" x14ac:dyDescent="0.2"/>
    <row r="5233" s="13" customFormat="1" x14ac:dyDescent="0.2"/>
    <row r="5234" s="13" customFormat="1" x14ac:dyDescent="0.2"/>
    <row r="5235" s="13" customFormat="1" x14ac:dyDescent="0.2"/>
    <row r="5236" s="13" customFormat="1" x14ac:dyDescent="0.2"/>
    <row r="5237" s="13" customFormat="1" x14ac:dyDescent="0.2"/>
    <row r="5238" s="13" customFormat="1" x14ac:dyDescent="0.2"/>
    <row r="5239" s="13" customFormat="1" x14ac:dyDescent="0.2"/>
    <row r="5240" s="13" customFormat="1" x14ac:dyDescent="0.2"/>
    <row r="5241" s="13" customFormat="1" x14ac:dyDescent="0.2"/>
    <row r="5242" s="13" customFormat="1" x14ac:dyDescent="0.2"/>
    <row r="5243" s="13" customFormat="1" x14ac:dyDescent="0.2"/>
    <row r="5244" s="13" customFormat="1" x14ac:dyDescent="0.2"/>
    <row r="5245" s="13" customFormat="1" x14ac:dyDescent="0.2"/>
    <row r="5246" s="13" customFormat="1" x14ac:dyDescent="0.2"/>
    <row r="5247" s="13" customFormat="1" x14ac:dyDescent="0.2"/>
    <row r="5248" s="13" customFormat="1" x14ac:dyDescent="0.2"/>
    <row r="5249" s="13" customFormat="1" x14ac:dyDescent="0.2"/>
    <row r="5250" s="13" customFormat="1" x14ac:dyDescent="0.2"/>
    <row r="5251" s="13" customFormat="1" x14ac:dyDescent="0.2"/>
    <row r="5252" s="13" customFormat="1" x14ac:dyDescent="0.2"/>
    <row r="5253" s="13" customFormat="1" x14ac:dyDescent="0.2"/>
    <row r="5254" s="13" customFormat="1" x14ac:dyDescent="0.2"/>
    <row r="5255" s="13" customFormat="1" x14ac:dyDescent="0.2"/>
    <row r="5256" s="13" customFormat="1" x14ac:dyDescent="0.2"/>
    <row r="5257" s="13" customFormat="1" x14ac:dyDescent="0.2"/>
    <row r="5258" s="13" customFormat="1" x14ac:dyDescent="0.2"/>
    <row r="5259" s="13" customFormat="1" x14ac:dyDescent="0.2"/>
    <row r="5260" s="13" customFormat="1" x14ac:dyDescent="0.2"/>
    <row r="5261" s="13" customFormat="1" x14ac:dyDescent="0.2"/>
    <row r="5262" s="13" customFormat="1" x14ac:dyDescent="0.2"/>
    <row r="5263" s="13" customFormat="1" x14ac:dyDescent="0.2"/>
    <row r="5264" s="13" customFormat="1" x14ac:dyDescent="0.2"/>
    <row r="5265" s="13" customFormat="1" x14ac:dyDescent="0.2"/>
    <row r="5266" s="13" customFormat="1" x14ac:dyDescent="0.2"/>
    <row r="5267" s="13" customFormat="1" x14ac:dyDescent="0.2"/>
    <row r="5268" s="13" customFormat="1" x14ac:dyDescent="0.2"/>
    <row r="5269" s="13" customFormat="1" x14ac:dyDescent="0.2"/>
    <row r="5270" s="13" customFormat="1" x14ac:dyDescent="0.2"/>
    <row r="5271" s="13" customFormat="1" x14ac:dyDescent="0.2"/>
    <row r="5272" s="13" customFormat="1" x14ac:dyDescent="0.2"/>
    <row r="5273" s="13" customFormat="1" x14ac:dyDescent="0.2"/>
    <row r="5274" s="13" customFormat="1" x14ac:dyDescent="0.2"/>
    <row r="5275" s="13" customFormat="1" x14ac:dyDescent="0.2"/>
    <row r="5276" s="13" customFormat="1" x14ac:dyDescent="0.2"/>
    <row r="5277" s="13" customFormat="1" x14ac:dyDescent="0.2"/>
    <row r="5278" s="13" customFormat="1" x14ac:dyDescent="0.2"/>
    <row r="5279" s="13" customFormat="1" x14ac:dyDescent="0.2"/>
    <row r="5280" s="13" customFormat="1" x14ac:dyDescent="0.2"/>
    <row r="5281" s="13" customFormat="1" x14ac:dyDescent="0.2"/>
    <row r="5282" s="13" customFormat="1" x14ac:dyDescent="0.2"/>
    <row r="5283" s="13" customFormat="1" x14ac:dyDescent="0.2"/>
    <row r="5284" s="13" customFormat="1" x14ac:dyDescent="0.2"/>
    <row r="5285" s="13" customFormat="1" x14ac:dyDescent="0.2"/>
    <row r="5286" s="13" customFormat="1" x14ac:dyDescent="0.2"/>
    <row r="5287" s="13" customFormat="1" x14ac:dyDescent="0.2"/>
    <row r="5288" s="13" customFormat="1" x14ac:dyDescent="0.2"/>
    <row r="5289" s="13" customFormat="1" x14ac:dyDescent="0.2"/>
    <row r="5290" s="13" customFormat="1" x14ac:dyDescent="0.2"/>
    <row r="5291" s="13" customFormat="1" x14ac:dyDescent="0.2"/>
    <row r="5292" s="13" customFormat="1" x14ac:dyDescent="0.2"/>
    <row r="5293" s="13" customFormat="1" x14ac:dyDescent="0.2"/>
    <row r="5294" s="13" customFormat="1" x14ac:dyDescent="0.2"/>
    <row r="5295" s="13" customFormat="1" x14ac:dyDescent="0.2"/>
    <row r="5296" s="13" customFormat="1" x14ac:dyDescent="0.2"/>
    <row r="5297" s="13" customFormat="1" x14ac:dyDescent="0.2"/>
    <row r="5298" s="13" customFormat="1" x14ac:dyDescent="0.2"/>
    <row r="5299" s="13" customFormat="1" x14ac:dyDescent="0.2"/>
    <row r="5300" s="13" customFormat="1" x14ac:dyDescent="0.2"/>
    <row r="5301" s="13" customFormat="1" x14ac:dyDescent="0.2"/>
    <row r="5302" s="13" customFormat="1" x14ac:dyDescent="0.2"/>
    <row r="5303" s="13" customFormat="1" x14ac:dyDescent="0.2"/>
    <row r="5304" s="13" customFormat="1" x14ac:dyDescent="0.2"/>
    <row r="5305" s="13" customFormat="1" x14ac:dyDescent="0.2"/>
    <row r="5306" s="13" customFormat="1" x14ac:dyDescent="0.2"/>
    <row r="5307" s="13" customFormat="1" x14ac:dyDescent="0.2"/>
    <row r="5308" s="13" customFormat="1" x14ac:dyDescent="0.2"/>
    <row r="5309" s="13" customFormat="1" x14ac:dyDescent="0.2"/>
    <row r="5310" s="13" customFormat="1" x14ac:dyDescent="0.2"/>
    <row r="5311" s="13" customFormat="1" x14ac:dyDescent="0.2"/>
    <row r="5312" s="13" customFormat="1" x14ac:dyDescent="0.2"/>
    <row r="5313" s="13" customFormat="1" x14ac:dyDescent="0.2"/>
    <row r="5314" s="13" customFormat="1" x14ac:dyDescent="0.2"/>
    <row r="5315" s="13" customFormat="1" x14ac:dyDescent="0.2"/>
    <row r="5316" s="13" customFormat="1" x14ac:dyDescent="0.2"/>
    <row r="5317" s="13" customFormat="1" x14ac:dyDescent="0.2"/>
    <row r="5318" s="13" customFormat="1" x14ac:dyDescent="0.2"/>
    <row r="5319" s="13" customFormat="1" x14ac:dyDescent="0.2"/>
    <row r="5320" s="13" customFormat="1" x14ac:dyDescent="0.2"/>
    <row r="5321" s="13" customFormat="1" x14ac:dyDescent="0.2"/>
    <row r="5322" s="13" customFormat="1" x14ac:dyDescent="0.2"/>
    <row r="5323" s="13" customFormat="1" x14ac:dyDescent="0.2"/>
    <row r="5324" s="13" customFormat="1" x14ac:dyDescent="0.2"/>
    <row r="5325" s="13" customFormat="1" x14ac:dyDescent="0.2"/>
    <row r="5326" s="13" customFormat="1" x14ac:dyDescent="0.2"/>
    <row r="5327" s="13" customFormat="1" x14ac:dyDescent="0.2"/>
    <row r="5328" s="13" customFormat="1" x14ac:dyDescent="0.2"/>
    <row r="5329" s="13" customFormat="1" x14ac:dyDescent="0.2"/>
    <row r="5330" s="13" customFormat="1" x14ac:dyDescent="0.2"/>
    <row r="5331" s="13" customFormat="1" x14ac:dyDescent="0.2"/>
    <row r="5332" s="13" customFormat="1" x14ac:dyDescent="0.2"/>
    <row r="5333" s="13" customFormat="1" x14ac:dyDescent="0.2"/>
    <row r="5334" s="13" customFormat="1" x14ac:dyDescent="0.2"/>
    <row r="5335" s="13" customFormat="1" x14ac:dyDescent="0.2"/>
    <row r="5336" s="13" customFormat="1" x14ac:dyDescent="0.2"/>
    <row r="5337" s="13" customFormat="1" x14ac:dyDescent="0.2"/>
    <row r="5338" s="13" customFormat="1" x14ac:dyDescent="0.2"/>
    <row r="5339" s="13" customFormat="1" x14ac:dyDescent="0.2"/>
    <row r="5340" s="13" customFormat="1" x14ac:dyDescent="0.2"/>
    <row r="5341" s="13" customFormat="1" x14ac:dyDescent="0.2"/>
    <row r="5342" s="13" customFormat="1" x14ac:dyDescent="0.2"/>
    <row r="5343" s="13" customFormat="1" x14ac:dyDescent="0.2"/>
    <row r="5344" s="13" customFormat="1" x14ac:dyDescent="0.2"/>
    <row r="5345" s="13" customFormat="1" x14ac:dyDescent="0.2"/>
    <row r="5346" s="13" customFormat="1" x14ac:dyDescent="0.2"/>
    <row r="5347" s="13" customFormat="1" x14ac:dyDescent="0.2"/>
    <row r="5348" s="13" customFormat="1" x14ac:dyDescent="0.2"/>
    <row r="5349" s="13" customFormat="1" x14ac:dyDescent="0.2"/>
    <row r="5350" s="13" customFormat="1" x14ac:dyDescent="0.2"/>
    <row r="5351" s="13" customFormat="1" x14ac:dyDescent="0.2"/>
    <row r="5352" s="13" customFormat="1" x14ac:dyDescent="0.2"/>
    <row r="5353" s="13" customFormat="1" x14ac:dyDescent="0.2"/>
    <row r="5354" s="13" customFormat="1" x14ac:dyDescent="0.2"/>
    <row r="5355" s="13" customFormat="1" x14ac:dyDescent="0.2"/>
    <row r="5356" s="13" customFormat="1" x14ac:dyDescent="0.2"/>
    <row r="5357" s="13" customFormat="1" x14ac:dyDescent="0.2"/>
    <row r="5358" s="13" customFormat="1" x14ac:dyDescent="0.2"/>
    <row r="5359" s="13" customFormat="1" x14ac:dyDescent="0.2"/>
    <row r="5360" s="13" customFormat="1" x14ac:dyDescent="0.2"/>
    <row r="5361" s="13" customFormat="1" x14ac:dyDescent="0.2"/>
    <row r="5362" s="13" customFormat="1" x14ac:dyDescent="0.2"/>
    <row r="5363" s="13" customFormat="1" x14ac:dyDescent="0.2"/>
    <row r="5364" s="13" customFormat="1" x14ac:dyDescent="0.2"/>
    <row r="5365" s="13" customFormat="1" x14ac:dyDescent="0.2"/>
    <row r="5366" s="13" customFormat="1" x14ac:dyDescent="0.2"/>
    <row r="5367" s="13" customFormat="1" x14ac:dyDescent="0.2"/>
    <row r="5368" s="13" customFormat="1" x14ac:dyDescent="0.2"/>
    <row r="5369" s="13" customFormat="1" x14ac:dyDescent="0.2"/>
    <row r="5370" s="13" customFormat="1" x14ac:dyDescent="0.2"/>
    <row r="5371" s="13" customFormat="1" x14ac:dyDescent="0.2"/>
    <row r="5372" s="13" customFormat="1" x14ac:dyDescent="0.2"/>
    <row r="5373" s="13" customFormat="1" x14ac:dyDescent="0.2"/>
    <row r="5374" s="13" customFormat="1" x14ac:dyDescent="0.2"/>
    <row r="5375" s="13" customFormat="1" x14ac:dyDescent="0.2"/>
    <row r="5376" s="13" customFormat="1" x14ac:dyDescent="0.2"/>
    <row r="5377" s="13" customFormat="1" x14ac:dyDescent="0.2"/>
    <row r="5378" s="13" customFormat="1" x14ac:dyDescent="0.2"/>
    <row r="5379" s="13" customFormat="1" x14ac:dyDescent="0.2"/>
    <row r="5380" s="13" customFormat="1" x14ac:dyDescent="0.2"/>
    <row r="5381" s="13" customFormat="1" x14ac:dyDescent="0.2"/>
    <row r="5382" s="13" customFormat="1" x14ac:dyDescent="0.2"/>
    <row r="5383" s="13" customFormat="1" x14ac:dyDescent="0.2"/>
    <row r="5384" s="13" customFormat="1" x14ac:dyDescent="0.2"/>
    <row r="5385" s="13" customFormat="1" x14ac:dyDescent="0.2"/>
    <row r="5386" s="13" customFormat="1" x14ac:dyDescent="0.2"/>
    <row r="5387" s="13" customFormat="1" x14ac:dyDescent="0.2"/>
    <row r="5388" s="13" customFormat="1" x14ac:dyDescent="0.2"/>
    <row r="5389" s="13" customFormat="1" x14ac:dyDescent="0.2"/>
    <row r="5390" s="13" customFormat="1" x14ac:dyDescent="0.2"/>
    <row r="5391" s="13" customFormat="1" x14ac:dyDescent="0.2"/>
    <row r="5392" s="13" customFormat="1" x14ac:dyDescent="0.2"/>
    <row r="5393" s="13" customFormat="1" x14ac:dyDescent="0.2"/>
    <row r="5394" s="13" customFormat="1" x14ac:dyDescent="0.2"/>
    <row r="5395" s="13" customFormat="1" x14ac:dyDescent="0.2"/>
    <row r="5396" s="13" customFormat="1" x14ac:dyDescent="0.2"/>
    <row r="5397" s="13" customFormat="1" x14ac:dyDescent="0.2"/>
    <row r="5398" s="13" customFormat="1" x14ac:dyDescent="0.2"/>
    <row r="5399" s="13" customFormat="1" x14ac:dyDescent="0.2"/>
    <row r="5400" s="13" customFormat="1" x14ac:dyDescent="0.2"/>
    <row r="5401" s="13" customFormat="1" x14ac:dyDescent="0.2"/>
    <row r="5402" s="13" customFormat="1" x14ac:dyDescent="0.2"/>
    <row r="5403" s="13" customFormat="1" x14ac:dyDescent="0.2"/>
    <row r="5404" s="13" customFormat="1" x14ac:dyDescent="0.2"/>
    <row r="5405" s="13" customFormat="1" x14ac:dyDescent="0.2"/>
    <row r="5406" s="13" customFormat="1" x14ac:dyDescent="0.2"/>
    <row r="5407" s="13" customFormat="1" x14ac:dyDescent="0.2"/>
    <row r="5408" s="13" customFormat="1" x14ac:dyDescent="0.2"/>
    <row r="5409" s="13" customFormat="1" x14ac:dyDescent="0.2"/>
    <row r="5410" s="13" customFormat="1" x14ac:dyDescent="0.2"/>
    <row r="5411" s="13" customFormat="1" x14ac:dyDescent="0.2"/>
    <row r="5412" s="13" customFormat="1" x14ac:dyDescent="0.2"/>
    <row r="5413" s="13" customFormat="1" x14ac:dyDescent="0.2"/>
    <row r="5414" s="13" customFormat="1" x14ac:dyDescent="0.2"/>
    <row r="5415" s="13" customFormat="1" x14ac:dyDescent="0.2"/>
    <row r="5416" s="13" customFormat="1" x14ac:dyDescent="0.2"/>
    <row r="5417" s="13" customFormat="1" x14ac:dyDescent="0.2"/>
    <row r="5418" s="13" customFormat="1" x14ac:dyDescent="0.2"/>
    <row r="5419" s="13" customFormat="1" x14ac:dyDescent="0.2"/>
    <row r="5420" s="13" customFormat="1" x14ac:dyDescent="0.2"/>
    <row r="5421" s="13" customFormat="1" x14ac:dyDescent="0.2"/>
    <row r="5422" s="13" customFormat="1" x14ac:dyDescent="0.2"/>
    <row r="5423" s="13" customFormat="1" x14ac:dyDescent="0.2"/>
    <row r="5424" s="13" customFormat="1" x14ac:dyDescent="0.2"/>
    <row r="5425" s="13" customFormat="1" x14ac:dyDescent="0.2"/>
    <row r="5426" s="13" customFormat="1" x14ac:dyDescent="0.2"/>
    <row r="5427" s="13" customFormat="1" x14ac:dyDescent="0.2"/>
    <row r="5428" s="13" customFormat="1" x14ac:dyDescent="0.2"/>
    <row r="5429" s="13" customFormat="1" x14ac:dyDescent="0.2"/>
    <row r="5430" s="13" customFormat="1" x14ac:dyDescent="0.2"/>
    <row r="5431" s="13" customFormat="1" x14ac:dyDescent="0.2"/>
    <row r="5432" s="13" customFormat="1" x14ac:dyDescent="0.2"/>
    <row r="5433" s="13" customFormat="1" x14ac:dyDescent="0.2"/>
    <row r="5434" s="13" customFormat="1" x14ac:dyDescent="0.2"/>
    <row r="5435" s="13" customFormat="1" x14ac:dyDescent="0.2"/>
    <row r="5436" s="13" customFormat="1" x14ac:dyDescent="0.2"/>
    <row r="5437" s="13" customFormat="1" x14ac:dyDescent="0.2"/>
    <row r="5438" s="13" customFormat="1" x14ac:dyDescent="0.2"/>
    <row r="5439" s="13" customFormat="1" x14ac:dyDescent="0.2"/>
    <row r="5440" s="13" customFormat="1" x14ac:dyDescent="0.2"/>
    <row r="5441" s="13" customFormat="1" x14ac:dyDescent="0.2"/>
    <row r="5442" s="13" customFormat="1" x14ac:dyDescent="0.2"/>
    <row r="5443" s="13" customFormat="1" x14ac:dyDescent="0.2"/>
    <row r="5444" s="13" customFormat="1" x14ac:dyDescent="0.2"/>
    <row r="5445" s="13" customFormat="1" x14ac:dyDescent="0.2"/>
    <row r="5446" s="13" customFormat="1" x14ac:dyDescent="0.2"/>
    <row r="5447" s="13" customFormat="1" x14ac:dyDescent="0.2"/>
    <row r="5448" s="13" customFormat="1" x14ac:dyDescent="0.2"/>
    <row r="5449" s="13" customFormat="1" x14ac:dyDescent="0.2"/>
    <row r="5450" s="13" customFormat="1" x14ac:dyDescent="0.2"/>
    <row r="5451" s="13" customFormat="1" x14ac:dyDescent="0.2"/>
    <row r="5452" s="13" customFormat="1" x14ac:dyDescent="0.2"/>
    <row r="5453" s="13" customFormat="1" x14ac:dyDescent="0.2"/>
    <row r="5454" s="13" customFormat="1" x14ac:dyDescent="0.2"/>
    <row r="5455" s="13" customFormat="1" x14ac:dyDescent="0.2"/>
    <row r="5456" s="13" customFormat="1" x14ac:dyDescent="0.2"/>
    <row r="5457" s="13" customFormat="1" x14ac:dyDescent="0.2"/>
    <row r="5458" s="13" customFormat="1" x14ac:dyDescent="0.2"/>
    <row r="5459" s="13" customFormat="1" x14ac:dyDescent="0.2"/>
    <row r="5460" s="13" customFormat="1" x14ac:dyDescent="0.2"/>
    <row r="5461" s="13" customFormat="1" x14ac:dyDescent="0.2"/>
    <row r="5462" s="13" customFormat="1" x14ac:dyDescent="0.2"/>
    <row r="5463" s="13" customFormat="1" x14ac:dyDescent="0.2"/>
    <row r="5464" s="13" customFormat="1" x14ac:dyDescent="0.2"/>
    <row r="5465" s="13" customFormat="1" x14ac:dyDescent="0.2"/>
    <row r="5466" s="13" customFormat="1" x14ac:dyDescent="0.2"/>
    <row r="5467" s="13" customFormat="1" x14ac:dyDescent="0.2"/>
    <row r="5468" s="13" customFormat="1" x14ac:dyDescent="0.2"/>
    <row r="5469" s="13" customFormat="1" x14ac:dyDescent="0.2"/>
    <row r="5470" s="13" customFormat="1" x14ac:dyDescent="0.2"/>
    <row r="5471" s="13" customFormat="1" x14ac:dyDescent="0.2"/>
    <row r="5472" s="13" customFormat="1" x14ac:dyDescent="0.2"/>
    <row r="5473" s="13" customFormat="1" x14ac:dyDescent="0.2"/>
    <row r="5474" s="13" customFormat="1" x14ac:dyDescent="0.2"/>
    <row r="5475" s="13" customFormat="1" x14ac:dyDescent="0.2"/>
    <row r="5476" s="13" customFormat="1" x14ac:dyDescent="0.2"/>
    <row r="5477" s="13" customFormat="1" x14ac:dyDescent="0.2"/>
    <row r="5478" s="13" customFormat="1" x14ac:dyDescent="0.2"/>
    <row r="5479" s="13" customFormat="1" x14ac:dyDescent="0.2"/>
    <row r="5480" s="13" customFormat="1" x14ac:dyDescent="0.2"/>
    <row r="5481" s="13" customFormat="1" x14ac:dyDescent="0.2"/>
    <row r="5482" s="13" customFormat="1" x14ac:dyDescent="0.2"/>
    <row r="5483" s="13" customFormat="1" x14ac:dyDescent="0.2"/>
    <row r="5484" s="13" customFormat="1" x14ac:dyDescent="0.2"/>
    <row r="5485" s="13" customFormat="1" x14ac:dyDescent="0.2"/>
    <row r="5486" s="13" customFormat="1" x14ac:dyDescent="0.2"/>
    <row r="5487" s="13" customFormat="1" x14ac:dyDescent="0.2"/>
    <row r="5488" s="13" customFormat="1" x14ac:dyDescent="0.2"/>
    <row r="5489" s="13" customFormat="1" x14ac:dyDescent="0.2"/>
    <row r="5490" s="13" customFormat="1" x14ac:dyDescent="0.2"/>
    <row r="5491" s="13" customFormat="1" x14ac:dyDescent="0.2"/>
    <row r="5492" s="13" customFormat="1" x14ac:dyDescent="0.2"/>
    <row r="5493" s="13" customFormat="1" x14ac:dyDescent="0.2"/>
    <row r="5494" s="13" customFormat="1" x14ac:dyDescent="0.2"/>
    <row r="5495" s="13" customFormat="1" x14ac:dyDescent="0.2"/>
    <row r="5496" s="13" customFormat="1" x14ac:dyDescent="0.2"/>
    <row r="5497" s="13" customFormat="1" x14ac:dyDescent="0.2"/>
    <row r="5498" s="13" customFormat="1" x14ac:dyDescent="0.2"/>
    <row r="5499" s="13" customFormat="1" x14ac:dyDescent="0.2"/>
    <row r="5500" s="13" customFormat="1" x14ac:dyDescent="0.2"/>
    <row r="5501" s="13" customFormat="1" x14ac:dyDescent="0.2"/>
    <row r="5502" s="13" customFormat="1" x14ac:dyDescent="0.2"/>
    <row r="5503" s="13" customFormat="1" x14ac:dyDescent="0.2"/>
    <row r="5504" s="13" customFormat="1" x14ac:dyDescent="0.2"/>
    <row r="5505" s="13" customFormat="1" x14ac:dyDescent="0.2"/>
    <row r="5506" s="13" customFormat="1" x14ac:dyDescent="0.2"/>
    <row r="5507" s="13" customFormat="1" x14ac:dyDescent="0.2"/>
    <row r="5508" s="13" customFormat="1" x14ac:dyDescent="0.2"/>
    <row r="5509" s="13" customFormat="1" x14ac:dyDescent="0.2"/>
    <row r="5510" s="13" customFormat="1" x14ac:dyDescent="0.2"/>
    <row r="5511" s="13" customFormat="1" x14ac:dyDescent="0.2"/>
    <row r="5512" s="13" customFormat="1" x14ac:dyDescent="0.2"/>
    <row r="5513" s="13" customFormat="1" x14ac:dyDescent="0.2"/>
    <row r="5514" s="13" customFormat="1" x14ac:dyDescent="0.2"/>
    <row r="5515" s="13" customFormat="1" x14ac:dyDescent="0.2"/>
    <row r="5516" s="13" customFormat="1" x14ac:dyDescent="0.2"/>
    <row r="5517" s="13" customFormat="1" x14ac:dyDescent="0.2"/>
    <row r="5518" s="13" customFormat="1" x14ac:dyDescent="0.2"/>
    <row r="5519" s="13" customFormat="1" x14ac:dyDescent="0.2"/>
    <row r="5520" s="13" customFormat="1" x14ac:dyDescent="0.2"/>
    <row r="5521" s="13" customFormat="1" x14ac:dyDescent="0.2"/>
    <row r="5522" s="13" customFormat="1" x14ac:dyDescent="0.2"/>
    <row r="5523" s="13" customFormat="1" x14ac:dyDescent="0.2"/>
    <row r="5524" s="13" customFormat="1" x14ac:dyDescent="0.2"/>
    <row r="5525" s="13" customFormat="1" x14ac:dyDescent="0.2"/>
    <row r="5526" s="13" customFormat="1" x14ac:dyDescent="0.2"/>
    <row r="5527" s="13" customFormat="1" x14ac:dyDescent="0.2"/>
    <row r="5528" s="13" customFormat="1" x14ac:dyDescent="0.2"/>
    <row r="5529" s="13" customFormat="1" x14ac:dyDescent="0.2"/>
    <row r="5530" s="13" customFormat="1" x14ac:dyDescent="0.2"/>
    <row r="5531" s="13" customFormat="1" x14ac:dyDescent="0.2"/>
    <row r="5532" s="13" customFormat="1" x14ac:dyDescent="0.2"/>
    <row r="5533" s="13" customFormat="1" x14ac:dyDescent="0.2"/>
    <row r="5534" s="13" customFormat="1" x14ac:dyDescent="0.2"/>
    <row r="5535" s="13" customFormat="1" x14ac:dyDescent="0.2"/>
    <row r="5536" s="13" customFormat="1" x14ac:dyDescent="0.2"/>
    <row r="5537" s="13" customFormat="1" x14ac:dyDescent="0.2"/>
    <row r="5538" s="13" customFormat="1" x14ac:dyDescent="0.2"/>
    <row r="5539" s="13" customFormat="1" x14ac:dyDescent="0.2"/>
    <row r="5540" s="13" customFormat="1" x14ac:dyDescent="0.2"/>
    <row r="5541" s="13" customFormat="1" x14ac:dyDescent="0.2"/>
    <row r="5542" s="13" customFormat="1" x14ac:dyDescent="0.2"/>
    <row r="5543" s="13" customFormat="1" x14ac:dyDescent="0.2"/>
    <row r="5544" s="13" customFormat="1" x14ac:dyDescent="0.2"/>
    <row r="5545" s="13" customFormat="1" x14ac:dyDescent="0.2"/>
    <row r="5546" s="13" customFormat="1" x14ac:dyDescent="0.2"/>
    <row r="5547" s="13" customFormat="1" x14ac:dyDescent="0.2"/>
    <row r="5548" s="13" customFormat="1" x14ac:dyDescent="0.2"/>
    <row r="5549" s="13" customFormat="1" x14ac:dyDescent="0.2"/>
    <row r="5550" s="13" customFormat="1" x14ac:dyDescent="0.2"/>
    <row r="5551" s="13" customFormat="1" x14ac:dyDescent="0.2"/>
    <row r="5552" s="13" customFormat="1" x14ac:dyDescent="0.2"/>
    <row r="5553" s="13" customFormat="1" x14ac:dyDescent="0.2"/>
    <row r="5554" s="13" customFormat="1" x14ac:dyDescent="0.2"/>
    <row r="5555" s="13" customFormat="1" x14ac:dyDescent="0.2"/>
    <row r="5556" s="13" customFormat="1" x14ac:dyDescent="0.2"/>
    <row r="5557" s="13" customFormat="1" x14ac:dyDescent="0.2"/>
    <row r="5558" s="13" customFormat="1" x14ac:dyDescent="0.2"/>
    <row r="5559" s="13" customFormat="1" x14ac:dyDescent="0.2"/>
    <row r="5560" s="13" customFormat="1" x14ac:dyDescent="0.2"/>
    <row r="5561" s="13" customFormat="1" x14ac:dyDescent="0.2"/>
    <row r="5562" s="13" customFormat="1" x14ac:dyDescent="0.2"/>
    <row r="5563" s="13" customFormat="1" x14ac:dyDescent="0.2"/>
    <row r="5564" s="13" customFormat="1" x14ac:dyDescent="0.2"/>
    <row r="5565" s="13" customFormat="1" x14ac:dyDescent="0.2"/>
    <row r="5566" s="13" customFormat="1" x14ac:dyDescent="0.2"/>
    <row r="5567" s="13" customFormat="1" x14ac:dyDescent="0.2"/>
    <row r="5568" s="13" customFormat="1" x14ac:dyDescent="0.2"/>
    <row r="5569" s="13" customFormat="1" x14ac:dyDescent="0.2"/>
    <row r="5570" s="13" customFormat="1" x14ac:dyDescent="0.2"/>
    <row r="5571" s="13" customFormat="1" x14ac:dyDescent="0.2"/>
    <row r="5572" s="13" customFormat="1" x14ac:dyDescent="0.2"/>
    <row r="5573" s="13" customFormat="1" x14ac:dyDescent="0.2"/>
    <row r="5574" s="13" customFormat="1" x14ac:dyDescent="0.2"/>
    <row r="5575" s="13" customFormat="1" x14ac:dyDescent="0.2"/>
    <row r="5576" s="13" customFormat="1" x14ac:dyDescent="0.2"/>
    <row r="5577" s="13" customFormat="1" x14ac:dyDescent="0.2"/>
    <row r="5578" s="13" customFormat="1" x14ac:dyDescent="0.2"/>
    <row r="5579" s="13" customFormat="1" x14ac:dyDescent="0.2"/>
    <row r="5580" s="13" customFormat="1" x14ac:dyDescent="0.2"/>
    <row r="5581" s="13" customFormat="1" x14ac:dyDescent="0.2"/>
    <row r="5582" s="13" customFormat="1" x14ac:dyDescent="0.2"/>
    <row r="5583" s="13" customFormat="1" x14ac:dyDescent="0.2"/>
    <row r="5584" s="13" customFormat="1" x14ac:dyDescent="0.2"/>
    <row r="5585" s="13" customFormat="1" x14ac:dyDescent="0.2"/>
    <row r="5586" s="13" customFormat="1" x14ac:dyDescent="0.2"/>
    <row r="5587" s="13" customFormat="1" x14ac:dyDescent="0.2"/>
    <row r="5588" s="13" customFormat="1" x14ac:dyDescent="0.2"/>
    <row r="5589" s="13" customFormat="1" x14ac:dyDescent="0.2"/>
    <row r="5590" s="13" customFormat="1" x14ac:dyDescent="0.2"/>
    <row r="5591" s="13" customFormat="1" x14ac:dyDescent="0.2"/>
    <row r="5592" s="13" customFormat="1" x14ac:dyDescent="0.2"/>
    <row r="5593" s="13" customFormat="1" x14ac:dyDescent="0.2"/>
    <row r="5594" s="13" customFormat="1" x14ac:dyDescent="0.2"/>
    <row r="5595" s="13" customFormat="1" x14ac:dyDescent="0.2"/>
    <row r="5596" s="13" customFormat="1" x14ac:dyDescent="0.2"/>
    <row r="5597" s="13" customFormat="1" x14ac:dyDescent="0.2"/>
    <row r="5598" s="13" customFormat="1" x14ac:dyDescent="0.2"/>
    <row r="5599" s="13" customFormat="1" x14ac:dyDescent="0.2"/>
    <row r="5600" s="13" customFormat="1" x14ac:dyDescent="0.2"/>
    <row r="5601" s="13" customFormat="1" x14ac:dyDescent="0.2"/>
    <row r="5602" s="13" customFormat="1" x14ac:dyDescent="0.2"/>
    <row r="5603" s="13" customFormat="1" x14ac:dyDescent="0.2"/>
    <row r="5604" s="13" customFormat="1" x14ac:dyDescent="0.2"/>
    <row r="5605" s="13" customFormat="1" x14ac:dyDescent="0.2"/>
    <row r="5606" s="13" customFormat="1" x14ac:dyDescent="0.2"/>
    <row r="5607" s="13" customFormat="1" x14ac:dyDescent="0.2"/>
    <row r="5608" s="13" customFormat="1" x14ac:dyDescent="0.2"/>
    <row r="5609" s="13" customFormat="1" x14ac:dyDescent="0.2"/>
    <row r="5610" s="13" customFormat="1" x14ac:dyDescent="0.2"/>
    <row r="5611" s="13" customFormat="1" x14ac:dyDescent="0.2"/>
    <row r="5612" s="13" customFormat="1" x14ac:dyDescent="0.2"/>
    <row r="5613" s="13" customFormat="1" x14ac:dyDescent="0.2"/>
    <row r="5614" s="13" customFormat="1" x14ac:dyDescent="0.2"/>
    <row r="5615" s="13" customFormat="1" x14ac:dyDescent="0.2"/>
    <row r="5616" s="13" customFormat="1" x14ac:dyDescent="0.2"/>
    <row r="5617" s="13" customFormat="1" x14ac:dyDescent="0.2"/>
    <row r="5618" s="13" customFormat="1" x14ac:dyDescent="0.2"/>
    <row r="5619" s="13" customFormat="1" x14ac:dyDescent="0.2"/>
    <row r="5620" s="13" customFormat="1" x14ac:dyDescent="0.2"/>
    <row r="5621" s="13" customFormat="1" x14ac:dyDescent="0.2"/>
    <row r="5622" s="13" customFormat="1" x14ac:dyDescent="0.2"/>
    <row r="5623" s="13" customFormat="1" x14ac:dyDescent="0.2"/>
    <row r="5624" s="13" customFormat="1" x14ac:dyDescent="0.2"/>
    <row r="5625" s="13" customFormat="1" x14ac:dyDescent="0.2"/>
    <row r="5626" s="13" customFormat="1" x14ac:dyDescent="0.2"/>
    <row r="5627" s="13" customFormat="1" x14ac:dyDescent="0.2"/>
    <row r="5628" s="13" customFormat="1" x14ac:dyDescent="0.2"/>
    <row r="5629" s="13" customFormat="1" x14ac:dyDescent="0.2"/>
    <row r="5630" s="13" customFormat="1" x14ac:dyDescent="0.2"/>
    <row r="5631" s="13" customFormat="1" x14ac:dyDescent="0.2"/>
    <row r="5632" s="13" customFormat="1" x14ac:dyDescent="0.2"/>
    <row r="5633" s="13" customFormat="1" x14ac:dyDescent="0.2"/>
    <row r="5634" s="13" customFormat="1" x14ac:dyDescent="0.2"/>
    <row r="5635" s="13" customFormat="1" x14ac:dyDescent="0.2"/>
    <row r="5636" s="13" customFormat="1" x14ac:dyDescent="0.2"/>
    <row r="5637" s="13" customFormat="1" x14ac:dyDescent="0.2"/>
    <row r="5638" s="13" customFormat="1" x14ac:dyDescent="0.2"/>
    <row r="5639" s="13" customFormat="1" x14ac:dyDescent="0.2"/>
    <row r="5640" s="13" customFormat="1" x14ac:dyDescent="0.2"/>
    <row r="5641" s="13" customFormat="1" x14ac:dyDescent="0.2"/>
    <row r="5642" s="13" customFormat="1" x14ac:dyDescent="0.2"/>
    <row r="5643" s="13" customFormat="1" x14ac:dyDescent="0.2"/>
    <row r="5644" s="13" customFormat="1" x14ac:dyDescent="0.2"/>
    <row r="5645" s="13" customFormat="1" x14ac:dyDescent="0.2"/>
    <row r="5646" s="13" customFormat="1" x14ac:dyDescent="0.2"/>
    <row r="5647" s="13" customFormat="1" x14ac:dyDescent="0.2"/>
    <row r="5648" s="13" customFormat="1" x14ac:dyDescent="0.2"/>
    <row r="5649" s="13" customFormat="1" x14ac:dyDescent="0.2"/>
    <row r="5650" s="13" customFormat="1" x14ac:dyDescent="0.2"/>
    <row r="5651" s="13" customFormat="1" x14ac:dyDescent="0.2"/>
    <row r="5652" s="13" customFormat="1" x14ac:dyDescent="0.2"/>
    <row r="5653" s="13" customFormat="1" x14ac:dyDescent="0.2"/>
    <row r="5654" s="13" customFormat="1" x14ac:dyDescent="0.2"/>
    <row r="5655" s="13" customFormat="1" x14ac:dyDescent="0.2"/>
    <row r="5656" s="13" customFormat="1" x14ac:dyDescent="0.2"/>
    <row r="5657" s="13" customFormat="1" x14ac:dyDescent="0.2"/>
    <row r="5658" s="13" customFormat="1" x14ac:dyDescent="0.2"/>
    <row r="5659" s="13" customFormat="1" x14ac:dyDescent="0.2"/>
    <row r="5660" s="13" customFormat="1" x14ac:dyDescent="0.2"/>
    <row r="5661" s="13" customFormat="1" x14ac:dyDescent="0.2"/>
    <row r="5662" s="13" customFormat="1" x14ac:dyDescent="0.2"/>
    <row r="5663" s="13" customFormat="1" x14ac:dyDescent="0.2"/>
    <row r="5664" s="13" customFormat="1" x14ac:dyDescent="0.2"/>
    <row r="5665" s="13" customFormat="1" x14ac:dyDescent="0.2"/>
    <row r="5666" s="13" customFormat="1" x14ac:dyDescent="0.2"/>
    <row r="5667" s="13" customFormat="1" x14ac:dyDescent="0.2"/>
    <row r="5668" s="13" customFormat="1" x14ac:dyDescent="0.2"/>
    <row r="5669" s="13" customFormat="1" x14ac:dyDescent="0.2"/>
    <row r="5670" s="13" customFormat="1" x14ac:dyDescent="0.2"/>
    <row r="5671" s="13" customFormat="1" x14ac:dyDescent="0.2"/>
    <row r="5672" s="13" customFormat="1" x14ac:dyDescent="0.2"/>
    <row r="5673" s="13" customFormat="1" x14ac:dyDescent="0.2"/>
    <row r="5674" s="13" customFormat="1" x14ac:dyDescent="0.2"/>
    <row r="5675" s="13" customFormat="1" x14ac:dyDescent="0.2"/>
    <row r="5676" s="13" customFormat="1" x14ac:dyDescent="0.2"/>
    <row r="5677" s="13" customFormat="1" x14ac:dyDescent="0.2"/>
    <row r="5678" s="13" customFormat="1" x14ac:dyDescent="0.2"/>
    <row r="5679" s="13" customFormat="1" x14ac:dyDescent="0.2"/>
    <row r="5680" s="13" customFormat="1" x14ac:dyDescent="0.2"/>
    <row r="5681" s="13" customFormat="1" x14ac:dyDescent="0.2"/>
    <row r="5682" s="13" customFormat="1" x14ac:dyDescent="0.2"/>
    <row r="5683" s="13" customFormat="1" x14ac:dyDescent="0.2"/>
    <row r="5684" s="13" customFormat="1" x14ac:dyDescent="0.2"/>
    <row r="5685" s="13" customFormat="1" x14ac:dyDescent="0.2"/>
    <row r="5686" s="13" customFormat="1" x14ac:dyDescent="0.2"/>
    <row r="5687" s="13" customFormat="1" x14ac:dyDescent="0.2"/>
    <row r="5688" s="13" customFormat="1" x14ac:dyDescent="0.2"/>
    <row r="5689" s="13" customFormat="1" x14ac:dyDescent="0.2"/>
    <row r="5690" s="13" customFormat="1" x14ac:dyDescent="0.2"/>
    <row r="5691" s="13" customFormat="1" x14ac:dyDescent="0.2"/>
    <row r="5692" s="13" customFormat="1" x14ac:dyDescent="0.2"/>
    <row r="5693" s="13" customFormat="1" x14ac:dyDescent="0.2"/>
    <row r="5694" s="13" customFormat="1" x14ac:dyDescent="0.2"/>
    <row r="5695" s="13" customFormat="1" x14ac:dyDescent="0.2"/>
    <row r="5696" s="13" customFormat="1" x14ac:dyDescent="0.2"/>
    <row r="5697" s="13" customFormat="1" x14ac:dyDescent="0.2"/>
    <row r="5698" s="13" customFormat="1" x14ac:dyDescent="0.2"/>
    <row r="5699" s="13" customFormat="1" x14ac:dyDescent="0.2"/>
    <row r="5700" s="13" customFormat="1" x14ac:dyDescent="0.2"/>
    <row r="5701" s="13" customFormat="1" x14ac:dyDescent="0.2"/>
    <row r="5702" s="13" customFormat="1" x14ac:dyDescent="0.2"/>
    <row r="5703" s="13" customFormat="1" x14ac:dyDescent="0.2"/>
    <row r="5704" s="13" customFormat="1" x14ac:dyDescent="0.2"/>
    <row r="5705" s="13" customFormat="1" x14ac:dyDescent="0.2"/>
    <row r="5706" s="13" customFormat="1" x14ac:dyDescent="0.2"/>
    <row r="5707" s="13" customFormat="1" x14ac:dyDescent="0.2"/>
    <row r="5708" s="13" customFormat="1" x14ac:dyDescent="0.2"/>
    <row r="5709" s="13" customFormat="1" x14ac:dyDescent="0.2"/>
    <row r="5710" s="13" customFormat="1" x14ac:dyDescent="0.2"/>
    <row r="5711" s="13" customFormat="1" x14ac:dyDescent="0.2"/>
    <row r="5712" s="13" customFormat="1" x14ac:dyDescent="0.2"/>
    <row r="5713" s="13" customFormat="1" x14ac:dyDescent="0.2"/>
    <row r="5714" s="13" customFormat="1" x14ac:dyDescent="0.2"/>
    <row r="5715" s="13" customFormat="1" x14ac:dyDescent="0.2"/>
    <row r="5716" s="13" customFormat="1" x14ac:dyDescent="0.2"/>
    <row r="5717" s="13" customFormat="1" x14ac:dyDescent="0.2"/>
    <row r="5718" s="13" customFormat="1" x14ac:dyDescent="0.2"/>
    <row r="5719" s="13" customFormat="1" x14ac:dyDescent="0.2"/>
    <row r="5720" s="13" customFormat="1" x14ac:dyDescent="0.2"/>
    <row r="5721" s="13" customFormat="1" x14ac:dyDescent="0.2"/>
    <row r="5722" s="13" customFormat="1" x14ac:dyDescent="0.2"/>
    <row r="5723" s="13" customFormat="1" x14ac:dyDescent="0.2"/>
    <row r="5724" s="13" customFormat="1" x14ac:dyDescent="0.2"/>
    <row r="5725" s="13" customFormat="1" x14ac:dyDescent="0.2"/>
    <row r="5726" s="13" customFormat="1" x14ac:dyDescent="0.2"/>
    <row r="5727" s="13" customFormat="1" x14ac:dyDescent="0.2"/>
    <row r="5728" s="13" customFormat="1" x14ac:dyDescent="0.2"/>
    <row r="5729" s="13" customFormat="1" x14ac:dyDescent="0.2"/>
    <row r="5730" s="13" customFormat="1" x14ac:dyDescent="0.2"/>
    <row r="5731" s="13" customFormat="1" x14ac:dyDescent="0.2"/>
    <row r="5732" s="13" customFormat="1" x14ac:dyDescent="0.2"/>
    <row r="5733" s="13" customFormat="1" x14ac:dyDescent="0.2"/>
    <row r="5734" s="13" customFormat="1" x14ac:dyDescent="0.2"/>
    <row r="5735" s="13" customFormat="1" x14ac:dyDescent="0.2"/>
    <row r="5736" s="13" customFormat="1" x14ac:dyDescent="0.2"/>
    <row r="5737" s="13" customFormat="1" x14ac:dyDescent="0.2"/>
    <row r="5738" s="13" customFormat="1" x14ac:dyDescent="0.2"/>
    <row r="5739" s="13" customFormat="1" x14ac:dyDescent="0.2"/>
    <row r="5740" s="13" customFormat="1" x14ac:dyDescent="0.2"/>
    <row r="5741" s="13" customFormat="1" x14ac:dyDescent="0.2"/>
    <row r="5742" s="13" customFormat="1" x14ac:dyDescent="0.2"/>
    <row r="5743" s="13" customFormat="1" x14ac:dyDescent="0.2"/>
    <row r="5744" s="13" customFormat="1" x14ac:dyDescent="0.2"/>
    <row r="5745" s="13" customFormat="1" x14ac:dyDescent="0.2"/>
    <row r="5746" s="13" customFormat="1" x14ac:dyDescent="0.2"/>
    <row r="5747" s="13" customFormat="1" x14ac:dyDescent="0.2"/>
    <row r="5748" s="13" customFormat="1" x14ac:dyDescent="0.2"/>
    <row r="5749" s="13" customFormat="1" x14ac:dyDescent="0.2"/>
    <row r="5750" s="13" customFormat="1" x14ac:dyDescent="0.2"/>
    <row r="5751" s="13" customFormat="1" x14ac:dyDescent="0.2"/>
    <row r="5752" s="13" customFormat="1" x14ac:dyDescent="0.2"/>
    <row r="5753" s="13" customFormat="1" x14ac:dyDescent="0.2"/>
    <row r="5754" s="13" customFormat="1" x14ac:dyDescent="0.2"/>
    <row r="5755" s="13" customFormat="1" x14ac:dyDescent="0.2"/>
    <row r="5756" s="13" customFormat="1" x14ac:dyDescent="0.2"/>
    <row r="5757" s="13" customFormat="1" x14ac:dyDescent="0.2"/>
    <row r="5758" s="13" customFormat="1" x14ac:dyDescent="0.2"/>
    <row r="5759" s="13" customFormat="1" x14ac:dyDescent="0.2"/>
    <row r="5760" s="13" customFormat="1" x14ac:dyDescent="0.2"/>
    <row r="5761" s="13" customFormat="1" x14ac:dyDescent="0.2"/>
    <row r="5762" s="13" customFormat="1" x14ac:dyDescent="0.2"/>
    <row r="5763" s="13" customFormat="1" x14ac:dyDescent="0.2"/>
    <row r="5764" s="13" customFormat="1" x14ac:dyDescent="0.2"/>
    <row r="5765" s="13" customFormat="1" x14ac:dyDescent="0.2"/>
    <row r="5766" s="13" customFormat="1" x14ac:dyDescent="0.2"/>
    <row r="5767" s="13" customFormat="1" x14ac:dyDescent="0.2"/>
    <row r="5768" s="13" customFormat="1" x14ac:dyDescent="0.2"/>
    <row r="5769" s="13" customFormat="1" x14ac:dyDescent="0.2"/>
    <row r="5770" s="13" customFormat="1" x14ac:dyDescent="0.2"/>
    <row r="5771" s="13" customFormat="1" x14ac:dyDescent="0.2"/>
    <row r="5772" s="13" customFormat="1" x14ac:dyDescent="0.2"/>
    <row r="5773" s="13" customFormat="1" x14ac:dyDescent="0.2"/>
    <row r="5774" s="13" customFormat="1" x14ac:dyDescent="0.2"/>
    <row r="5775" s="13" customFormat="1" x14ac:dyDescent="0.2"/>
    <row r="5776" s="13" customFormat="1" x14ac:dyDescent="0.2"/>
    <row r="5777" s="13" customFormat="1" x14ac:dyDescent="0.2"/>
    <row r="5778" s="13" customFormat="1" x14ac:dyDescent="0.2"/>
    <row r="5779" s="13" customFormat="1" x14ac:dyDescent="0.2"/>
    <row r="5780" s="13" customFormat="1" x14ac:dyDescent="0.2"/>
    <row r="5781" s="13" customFormat="1" x14ac:dyDescent="0.2"/>
    <row r="5782" s="13" customFormat="1" x14ac:dyDescent="0.2"/>
    <row r="5783" s="13" customFormat="1" x14ac:dyDescent="0.2"/>
    <row r="5784" s="13" customFormat="1" x14ac:dyDescent="0.2"/>
    <row r="5785" s="13" customFormat="1" x14ac:dyDescent="0.2"/>
    <row r="5786" s="13" customFormat="1" x14ac:dyDescent="0.2"/>
    <row r="5787" s="13" customFormat="1" x14ac:dyDescent="0.2"/>
    <row r="5788" s="13" customFormat="1" x14ac:dyDescent="0.2"/>
    <row r="5789" s="13" customFormat="1" x14ac:dyDescent="0.2"/>
    <row r="5790" s="13" customFormat="1" x14ac:dyDescent="0.2"/>
    <row r="5791" s="13" customFormat="1" x14ac:dyDescent="0.2"/>
    <row r="5792" s="13" customFormat="1" x14ac:dyDescent="0.2"/>
    <row r="5793" s="13" customFormat="1" x14ac:dyDescent="0.2"/>
    <row r="5794" s="13" customFormat="1" x14ac:dyDescent="0.2"/>
    <row r="5795" s="13" customFormat="1" x14ac:dyDescent="0.2"/>
    <row r="5796" s="13" customFormat="1" x14ac:dyDescent="0.2"/>
    <row r="5797" s="13" customFormat="1" x14ac:dyDescent="0.2"/>
    <row r="5798" s="13" customFormat="1" x14ac:dyDescent="0.2"/>
    <row r="5799" s="13" customFormat="1" x14ac:dyDescent="0.2"/>
    <row r="5800" s="13" customFormat="1" x14ac:dyDescent="0.2"/>
    <row r="5801" s="13" customFormat="1" x14ac:dyDescent="0.2"/>
    <row r="5802" s="13" customFormat="1" x14ac:dyDescent="0.2"/>
    <row r="5803" s="13" customFormat="1" x14ac:dyDescent="0.2"/>
    <row r="5804" s="13" customFormat="1" x14ac:dyDescent="0.2"/>
    <row r="5805" s="13" customFormat="1" x14ac:dyDescent="0.2"/>
    <row r="5806" s="13" customFormat="1" x14ac:dyDescent="0.2"/>
    <row r="5807" s="13" customFormat="1" x14ac:dyDescent="0.2"/>
    <row r="5808" s="13" customFormat="1" x14ac:dyDescent="0.2"/>
    <row r="5809" s="13" customFormat="1" x14ac:dyDescent="0.2"/>
    <row r="5810" s="13" customFormat="1" x14ac:dyDescent="0.2"/>
    <row r="5811" s="13" customFormat="1" x14ac:dyDescent="0.2"/>
    <row r="5812" s="13" customFormat="1" x14ac:dyDescent="0.2"/>
    <row r="5813" s="13" customFormat="1" x14ac:dyDescent="0.2"/>
    <row r="5814" s="13" customFormat="1" x14ac:dyDescent="0.2"/>
    <row r="5815" s="13" customFormat="1" x14ac:dyDescent="0.2"/>
    <row r="5816" s="13" customFormat="1" x14ac:dyDescent="0.2"/>
    <row r="5817" s="13" customFormat="1" x14ac:dyDescent="0.2"/>
    <row r="5818" s="13" customFormat="1" x14ac:dyDescent="0.2"/>
    <row r="5819" s="13" customFormat="1" x14ac:dyDescent="0.2"/>
    <row r="5820" s="13" customFormat="1" x14ac:dyDescent="0.2"/>
    <row r="5821" s="13" customFormat="1" x14ac:dyDescent="0.2"/>
    <row r="5822" s="13" customFormat="1" x14ac:dyDescent="0.2"/>
    <row r="5823" s="13" customFormat="1" x14ac:dyDescent="0.2"/>
    <row r="5824" s="13" customFormat="1" x14ac:dyDescent="0.2"/>
    <row r="5825" s="13" customFormat="1" x14ac:dyDescent="0.2"/>
    <row r="5826" s="13" customFormat="1" x14ac:dyDescent="0.2"/>
    <row r="5827" s="13" customFormat="1" x14ac:dyDescent="0.2"/>
    <row r="5828" s="13" customFormat="1" x14ac:dyDescent="0.2"/>
    <row r="5829" s="13" customFormat="1" x14ac:dyDescent="0.2"/>
    <row r="5830" s="13" customFormat="1" x14ac:dyDescent="0.2"/>
    <row r="5831" s="13" customFormat="1" x14ac:dyDescent="0.2"/>
    <row r="5832" s="13" customFormat="1" x14ac:dyDescent="0.2"/>
    <row r="5833" s="13" customFormat="1" x14ac:dyDescent="0.2"/>
    <row r="5834" s="13" customFormat="1" x14ac:dyDescent="0.2"/>
    <row r="5835" s="13" customFormat="1" x14ac:dyDescent="0.2"/>
    <row r="5836" s="13" customFormat="1" x14ac:dyDescent="0.2"/>
    <row r="5837" s="13" customFormat="1" x14ac:dyDescent="0.2"/>
    <row r="5838" s="13" customFormat="1" x14ac:dyDescent="0.2"/>
    <row r="5839" s="13" customFormat="1" x14ac:dyDescent="0.2"/>
    <row r="5840" s="13" customFormat="1" x14ac:dyDescent="0.2"/>
    <row r="5841" s="13" customFormat="1" x14ac:dyDescent="0.2"/>
    <row r="5842" s="13" customFormat="1" x14ac:dyDescent="0.2"/>
    <row r="5843" s="13" customFormat="1" x14ac:dyDescent="0.2"/>
    <row r="5844" s="13" customFormat="1" x14ac:dyDescent="0.2"/>
    <row r="5845" s="13" customFormat="1" x14ac:dyDescent="0.2"/>
    <row r="5846" s="13" customFormat="1" x14ac:dyDescent="0.2"/>
    <row r="5847" s="13" customFormat="1" x14ac:dyDescent="0.2"/>
    <row r="5848" s="13" customFormat="1" x14ac:dyDescent="0.2"/>
    <row r="5849" s="13" customFormat="1" x14ac:dyDescent="0.2"/>
    <row r="5850" s="13" customFormat="1" x14ac:dyDescent="0.2"/>
    <row r="5851" s="13" customFormat="1" x14ac:dyDescent="0.2"/>
    <row r="5852" s="13" customFormat="1" x14ac:dyDescent="0.2"/>
    <row r="5853" s="13" customFormat="1" x14ac:dyDescent="0.2"/>
    <row r="5854" s="13" customFormat="1" x14ac:dyDescent="0.2"/>
    <row r="5855" s="13" customFormat="1" x14ac:dyDescent="0.2"/>
    <row r="5856" s="13" customFormat="1" x14ac:dyDescent="0.2"/>
    <row r="5857" s="13" customFormat="1" x14ac:dyDescent="0.2"/>
    <row r="5858" s="13" customFormat="1" x14ac:dyDescent="0.2"/>
    <row r="5859" s="13" customFormat="1" x14ac:dyDescent="0.2"/>
    <row r="5860" s="13" customFormat="1" x14ac:dyDescent="0.2"/>
    <row r="5861" s="13" customFormat="1" x14ac:dyDescent="0.2"/>
    <row r="5862" s="13" customFormat="1" x14ac:dyDescent="0.2"/>
    <row r="5863" s="13" customFormat="1" x14ac:dyDescent="0.2"/>
    <row r="5864" s="13" customFormat="1" x14ac:dyDescent="0.2"/>
    <row r="5865" s="13" customFormat="1" x14ac:dyDescent="0.2"/>
    <row r="5866" s="13" customFormat="1" x14ac:dyDescent="0.2"/>
    <row r="5867" s="13" customFormat="1" x14ac:dyDescent="0.2"/>
    <row r="5868" s="13" customFormat="1" x14ac:dyDescent="0.2"/>
    <row r="5869" s="13" customFormat="1" x14ac:dyDescent="0.2"/>
    <row r="5870" s="13" customFormat="1" x14ac:dyDescent="0.2"/>
    <row r="5871" s="13" customFormat="1" x14ac:dyDescent="0.2"/>
    <row r="5872" s="13" customFormat="1" x14ac:dyDescent="0.2"/>
    <row r="5873" s="13" customFormat="1" x14ac:dyDescent="0.2"/>
    <row r="5874" s="13" customFormat="1" x14ac:dyDescent="0.2"/>
    <row r="5875" s="13" customFormat="1" x14ac:dyDescent="0.2"/>
    <row r="5876" s="13" customFormat="1" x14ac:dyDescent="0.2"/>
    <row r="5877" s="13" customFormat="1" x14ac:dyDescent="0.2"/>
    <row r="5878" s="13" customFormat="1" x14ac:dyDescent="0.2"/>
    <row r="5879" s="13" customFormat="1" x14ac:dyDescent="0.2"/>
    <row r="5880" s="13" customFormat="1" x14ac:dyDescent="0.2"/>
    <row r="5881" s="13" customFormat="1" x14ac:dyDescent="0.2"/>
    <row r="5882" s="13" customFormat="1" x14ac:dyDescent="0.2"/>
    <row r="5883" s="13" customFormat="1" x14ac:dyDescent="0.2"/>
    <row r="5884" s="13" customFormat="1" x14ac:dyDescent="0.2"/>
    <row r="5885" s="13" customFormat="1" x14ac:dyDescent="0.2"/>
    <row r="5886" s="13" customFormat="1" x14ac:dyDescent="0.2"/>
    <row r="5887" s="13" customFormat="1" x14ac:dyDescent="0.2"/>
    <row r="5888" s="13" customFormat="1" x14ac:dyDescent="0.2"/>
    <row r="5889" s="13" customFormat="1" x14ac:dyDescent="0.2"/>
    <row r="5890" s="13" customFormat="1" x14ac:dyDescent="0.2"/>
    <row r="5891" s="13" customFormat="1" x14ac:dyDescent="0.2"/>
    <row r="5892" s="13" customFormat="1" x14ac:dyDescent="0.2"/>
    <row r="5893" s="13" customFormat="1" x14ac:dyDescent="0.2"/>
    <row r="5894" s="13" customFormat="1" x14ac:dyDescent="0.2"/>
    <row r="5895" s="13" customFormat="1" x14ac:dyDescent="0.2"/>
    <row r="5896" s="13" customFormat="1" x14ac:dyDescent="0.2"/>
    <row r="5897" s="13" customFormat="1" x14ac:dyDescent="0.2"/>
    <row r="5898" s="13" customFormat="1" x14ac:dyDescent="0.2"/>
    <row r="5899" s="13" customFormat="1" x14ac:dyDescent="0.2"/>
    <row r="5900" s="13" customFormat="1" x14ac:dyDescent="0.2"/>
    <row r="5901" s="13" customFormat="1" x14ac:dyDescent="0.2"/>
    <row r="5902" s="13" customFormat="1" x14ac:dyDescent="0.2"/>
    <row r="5903" s="13" customFormat="1" x14ac:dyDescent="0.2"/>
    <row r="5904" s="13" customFormat="1" x14ac:dyDescent="0.2"/>
    <row r="5905" s="13" customFormat="1" x14ac:dyDescent="0.2"/>
    <row r="5906" s="13" customFormat="1" x14ac:dyDescent="0.2"/>
    <row r="5907" s="13" customFormat="1" x14ac:dyDescent="0.2"/>
    <row r="5908" s="13" customFormat="1" x14ac:dyDescent="0.2"/>
    <row r="5909" s="13" customFormat="1" x14ac:dyDescent="0.2"/>
    <row r="5910" s="13" customFormat="1" x14ac:dyDescent="0.2"/>
    <row r="5911" s="13" customFormat="1" x14ac:dyDescent="0.2"/>
    <row r="5912" s="13" customFormat="1" x14ac:dyDescent="0.2"/>
    <row r="5913" s="13" customFormat="1" x14ac:dyDescent="0.2"/>
    <row r="5914" s="13" customFormat="1" x14ac:dyDescent="0.2"/>
    <row r="5915" s="13" customFormat="1" x14ac:dyDescent="0.2"/>
    <row r="5916" s="13" customFormat="1" x14ac:dyDescent="0.2"/>
    <row r="5917" s="13" customFormat="1" x14ac:dyDescent="0.2"/>
    <row r="5918" s="13" customFormat="1" x14ac:dyDescent="0.2"/>
    <row r="5919" s="13" customFormat="1" x14ac:dyDescent="0.2"/>
    <row r="5920" s="13" customFormat="1" x14ac:dyDescent="0.2"/>
    <row r="5921" s="13" customFormat="1" x14ac:dyDescent="0.2"/>
    <row r="5922" s="13" customFormat="1" x14ac:dyDescent="0.2"/>
    <row r="5923" s="13" customFormat="1" x14ac:dyDescent="0.2"/>
    <row r="5924" s="13" customFormat="1" x14ac:dyDescent="0.2"/>
    <row r="5925" s="13" customFormat="1" x14ac:dyDescent="0.2"/>
    <row r="5926" s="13" customFormat="1" x14ac:dyDescent="0.2"/>
    <row r="5927" s="13" customFormat="1" x14ac:dyDescent="0.2"/>
    <row r="5928" s="13" customFormat="1" x14ac:dyDescent="0.2"/>
    <row r="5929" s="13" customFormat="1" x14ac:dyDescent="0.2"/>
    <row r="5930" s="13" customFormat="1" x14ac:dyDescent="0.2"/>
    <row r="5931" s="13" customFormat="1" x14ac:dyDescent="0.2"/>
    <row r="5932" s="13" customFormat="1" x14ac:dyDescent="0.2"/>
    <row r="5933" s="13" customFormat="1" x14ac:dyDescent="0.2"/>
    <row r="5934" s="13" customFormat="1" x14ac:dyDescent="0.2"/>
    <row r="5935" s="13" customFormat="1" x14ac:dyDescent="0.2"/>
    <row r="5936" s="13" customFormat="1" x14ac:dyDescent="0.2"/>
    <row r="5937" s="13" customFormat="1" x14ac:dyDescent="0.2"/>
    <row r="5938" s="13" customFormat="1" x14ac:dyDescent="0.2"/>
    <row r="5939" s="13" customFormat="1" x14ac:dyDescent="0.2"/>
    <row r="5940" s="13" customFormat="1" x14ac:dyDescent="0.2"/>
    <row r="5941" s="13" customFormat="1" x14ac:dyDescent="0.2"/>
    <row r="5942" s="13" customFormat="1" x14ac:dyDescent="0.2"/>
    <row r="5943" s="13" customFormat="1" x14ac:dyDescent="0.2"/>
    <row r="5944" s="13" customFormat="1" x14ac:dyDescent="0.2"/>
    <row r="5945" s="13" customFormat="1" x14ac:dyDescent="0.2"/>
    <row r="5946" s="13" customFormat="1" x14ac:dyDescent="0.2"/>
    <row r="5947" s="13" customFormat="1" x14ac:dyDescent="0.2"/>
    <row r="5948" s="13" customFormat="1" x14ac:dyDescent="0.2"/>
    <row r="5949" s="13" customFormat="1" x14ac:dyDescent="0.2"/>
    <row r="5950" s="13" customFormat="1" x14ac:dyDescent="0.2"/>
    <row r="5951" s="13" customFormat="1" x14ac:dyDescent="0.2"/>
    <row r="5952" s="13" customFormat="1" x14ac:dyDescent="0.2"/>
    <row r="5953" s="13" customFormat="1" x14ac:dyDescent="0.2"/>
    <row r="5954" s="13" customFormat="1" x14ac:dyDescent="0.2"/>
    <row r="5955" s="13" customFormat="1" x14ac:dyDescent="0.2"/>
    <row r="5956" s="13" customFormat="1" x14ac:dyDescent="0.2"/>
    <row r="5957" s="13" customFormat="1" x14ac:dyDescent="0.2"/>
    <row r="5958" s="13" customFormat="1" x14ac:dyDescent="0.2"/>
    <row r="5959" s="13" customFormat="1" x14ac:dyDescent="0.2"/>
    <row r="5960" s="13" customFormat="1" x14ac:dyDescent="0.2"/>
    <row r="5961" s="13" customFormat="1" x14ac:dyDescent="0.2"/>
    <row r="5962" s="13" customFormat="1" x14ac:dyDescent="0.2"/>
    <row r="5963" s="13" customFormat="1" x14ac:dyDescent="0.2"/>
    <row r="5964" s="13" customFormat="1" x14ac:dyDescent="0.2"/>
    <row r="5965" s="13" customFormat="1" x14ac:dyDescent="0.2"/>
    <row r="5966" s="13" customFormat="1" x14ac:dyDescent="0.2"/>
    <row r="5967" s="13" customFormat="1" x14ac:dyDescent="0.2"/>
    <row r="5968" s="13" customFormat="1" x14ac:dyDescent="0.2"/>
    <row r="5969" s="13" customFormat="1" x14ac:dyDescent="0.2"/>
    <row r="5970" s="13" customFormat="1" x14ac:dyDescent="0.2"/>
    <row r="5971" s="13" customFormat="1" x14ac:dyDescent="0.2"/>
    <row r="5972" s="13" customFormat="1" x14ac:dyDescent="0.2"/>
    <row r="5973" s="13" customFormat="1" x14ac:dyDescent="0.2"/>
    <row r="5974" s="13" customFormat="1" x14ac:dyDescent="0.2"/>
    <row r="5975" s="13" customFormat="1" x14ac:dyDescent="0.2"/>
    <row r="5976" s="13" customFormat="1" x14ac:dyDescent="0.2"/>
    <row r="5977" s="13" customFormat="1" x14ac:dyDescent="0.2"/>
    <row r="5978" s="13" customFormat="1" x14ac:dyDescent="0.2"/>
    <row r="5979" s="13" customFormat="1" x14ac:dyDescent="0.2"/>
    <row r="5980" s="13" customFormat="1" x14ac:dyDescent="0.2"/>
    <row r="5981" s="13" customFormat="1" x14ac:dyDescent="0.2"/>
    <row r="5982" s="13" customFormat="1" x14ac:dyDescent="0.2"/>
    <row r="5983" s="13" customFormat="1" x14ac:dyDescent="0.2"/>
    <row r="5984" s="13" customFormat="1" x14ac:dyDescent="0.2"/>
    <row r="5985" s="13" customFormat="1" x14ac:dyDescent="0.2"/>
    <row r="5986" s="13" customFormat="1" x14ac:dyDescent="0.2"/>
    <row r="5987" s="13" customFormat="1" x14ac:dyDescent="0.2"/>
    <row r="5988" s="13" customFormat="1" x14ac:dyDescent="0.2"/>
    <row r="5989" s="13" customFormat="1" x14ac:dyDescent="0.2"/>
    <row r="5990" s="13" customFormat="1" x14ac:dyDescent="0.2"/>
    <row r="5991" s="13" customFormat="1" x14ac:dyDescent="0.2"/>
    <row r="5992" s="13" customFormat="1" x14ac:dyDescent="0.2"/>
    <row r="5993" s="13" customFormat="1" x14ac:dyDescent="0.2"/>
    <row r="5994" s="13" customFormat="1" x14ac:dyDescent="0.2"/>
    <row r="5995" s="13" customFormat="1" x14ac:dyDescent="0.2"/>
    <row r="5996" s="13" customFormat="1" x14ac:dyDescent="0.2"/>
    <row r="5997" s="13" customFormat="1" x14ac:dyDescent="0.2"/>
    <row r="5998" s="13" customFormat="1" x14ac:dyDescent="0.2"/>
    <row r="5999" s="13" customFormat="1" x14ac:dyDescent="0.2"/>
    <row r="6000" s="13" customFormat="1" x14ac:dyDescent="0.2"/>
    <row r="6001" s="13" customFormat="1" x14ac:dyDescent="0.2"/>
    <row r="6002" s="13" customFormat="1" x14ac:dyDescent="0.2"/>
    <row r="6003" s="13" customFormat="1" x14ac:dyDescent="0.2"/>
    <row r="6004" s="13" customFormat="1" x14ac:dyDescent="0.2"/>
    <row r="6005" s="13" customFormat="1" x14ac:dyDescent="0.2"/>
    <row r="6006" s="13" customFormat="1" x14ac:dyDescent="0.2"/>
    <row r="6007" s="13" customFormat="1" x14ac:dyDescent="0.2"/>
    <row r="6008" s="13" customFormat="1" x14ac:dyDescent="0.2"/>
    <row r="6009" s="13" customFormat="1" x14ac:dyDescent="0.2"/>
    <row r="6010" s="13" customFormat="1" x14ac:dyDescent="0.2"/>
    <row r="6011" s="13" customFormat="1" x14ac:dyDescent="0.2"/>
    <row r="6012" s="13" customFormat="1" x14ac:dyDescent="0.2"/>
    <row r="6013" s="13" customFormat="1" x14ac:dyDescent="0.2"/>
    <row r="6014" s="13" customFormat="1" x14ac:dyDescent="0.2"/>
    <row r="6015" s="13" customFormat="1" x14ac:dyDescent="0.2"/>
    <row r="6016" s="13" customFormat="1" x14ac:dyDescent="0.2"/>
    <row r="6017" s="13" customFormat="1" x14ac:dyDescent="0.2"/>
    <row r="6018" s="13" customFormat="1" x14ac:dyDescent="0.2"/>
    <row r="6019" s="13" customFormat="1" x14ac:dyDescent="0.2"/>
    <row r="6020" s="13" customFormat="1" x14ac:dyDescent="0.2"/>
    <row r="6021" s="13" customFormat="1" x14ac:dyDescent="0.2"/>
    <row r="6022" s="13" customFormat="1" x14ac:dyDescent="0.2"/>
    <row r="6023" s="13" customFormat="1" x14ac:dyDescent="0.2"/>
    <row r="6024" s="13" customFormat="1" x14ac:dyDescent="0.2"/>
    <row r="6025" s="13" customFormat="1" x14ac:dyDescent="0.2"/>
    <row r="6026" s="13" customFormat="1" x14ac:dyDescent="0.2"/>
    <row r="6027" s="13" customFormat="1" x14ac:dyDescent="0.2"/>
    <row r="6028" s="13" customFormat="1" x14ac:dyDescent="0.2"/>
    <row r="6029" s="13" customFormat="1" x14ac:dyDescent="0.2"/>
    <row r="6030" s="13" customFormat="1" x14ac:dyDescent="0.2"/>
    <row r="6031" s="13" customFormat="1" x14ac:dyDescent="0.2"/>
    <row r="6032" s="13" customFormat="1" x14ac:dyDescent="0.2"/>
    <row r="6033" s="13" customFormat="1" x14ac:dyDescent="0.2"/>
    <row r="6034" s="13" customFormat="1" x14ac:dyDescent="0.2"/>
    <row r="6035" s="13" customFormat="1" x14ac:dyDescent="0.2"/>
    <row r="6036" s="13" customFormat="1" x14ac:dyDescent="0.2"/>
    <row r="6037" s="13" customFormat="1" x14ac:dyDescent="0.2"/>
    <row r="6038" s="13" customFormat="1" x14ac:dyDescent="0.2"/>
    <row r="6039" s="13" customFormat="1" x14ac:dyDescent="0.2"/>
    <row r="6040" s="13" customFormat="1" x14ac:dyDescent="0.2"/>
    <row r="6041" s="13" customFormat="1" x14ac:dyDescent="0.2"/>
    <row r="6042" s="13" customFormat="1" x14ac:dyDescent="0.2"/>
    <row r="6043" s="13" customFormat="1" x14ac:dyDescent="0.2"/>
    <row r="6044" s="13" customFormat="1" x14ac:dyDescent="0.2"/>
    <row r="6045" s="13" customFormat="1" x14ac:dyDescent="0.2"/>
    <row r="6046" s="13" customFormat="1" x14ac:dyDescent="0.2"/>
    <row r="6047" s="13" customFormat="1" x14ac:dyDescent="0.2"/>
    <row r="6048" s="13" customFormat="1" x14ac:dyDescent="0.2"/>
    <row r="6049" s="13" customFormat="1" x14ac:dyDescent="0.2"/>
    <row r="6050" s="13" customFormat="1" x14ac:dyDescent="0.2"/>
    <row r="6051" s="13" customFormat="1" x14ac:dyDescent="0.2"/>
    <row r="6052" s="13" customFormat="1" x14ac:dyDescent="0.2"/>
    <row r="6053" s="13" customFormat="1" x14ac:dyDescent="0.2"/>
    <row r="6054" s="13" customFormat="1" x14ac:dyDescent="0.2"/>
    <row r="6055" s="13" customFormat="1" x14ac:dyDescent="0.2"/>
    <row r="6056" s="13" customFormat="1" x14ac:dyDescent="0.2"/>
    <row r="6057" s="13" customFormat="1" x14ac:dyDescent="0.2"/>
    <row r="6058" s="13" customFormat="1" x14ac:dyDescent="0.2"/>
    <row r="6059" s="13" customFormat="1" x14ac:dyDescent="0.2"/>
    <row r="6060" s="13" customFormat="1" x14ac:dyDescent="0.2"/>
    <row r="6061" s="13" customFormat="1" x14ac:dyDescent="0.2"/>
    <row r="6062" s="13" customFormat="1" x14ac:dyDescent="0.2"/>
    <row r="6063" s="13" customFormat="1" x14ac:dyDescent="0.2"/>
    <row r="6064" s="13" customFormat="1" x14ac:dyDescent="0.2"/>
    <row r="6065" s="13" customFormat="1" x14ac:dyDescent="0.2"/>
    <row r="6066" s="13" customFormat="1" x14ac:dyDescent="0.2"/>
    <row r="6067" s="13" customFormat="1" x14ac:dyDescent="0.2"/>
    <row r="6068" s="13" customFormat="1" x14ac:dyDescent="0.2"/>
    <row r="6069" s="13" customFormat="1" x14ac:dyDescent="0.2"/>
    <row r="6070" s="13" customFormat="1" x14ac:dyDescent="0.2"/>
    <row r="6071" s="13" customFormat="1" x14ac:dyDescent="0.2"/>
    <row r="6072" s="13" customFormat="1" x14ac:dyDescent="0.2"/>
    <row r="6073" s="13" customFormat="1" x14ac:dyDescent="0.2"/>
    <row r="6074" s="13" customFormat="1" x14ac:dyDescent="0.2"/>
    <row r="6075" s="13" customFormat="1" x14ac:dyDescent="0.2"/>
    <row r="6076" s="13" customFormat="1" x14ac:dyDescent="0.2"/>
    <row r="6077" s="13" customFormat="1" x14ac:dyDescent="0.2"/>
    <row r="6078" s="13" customFormat="1" x14ac:dyDescent="0.2"/>
    <row r="6079" s="13" customFormat="1" x14ac:dyDescent="0.2"/>
    <row r="6080" s="13" customFormat="1" x14ac:dyDescent="0.2"/>
    <row r="6081" s="13" customFormat="1" x14ac:dyDescent="0.2"/>
    <row r="6082" s="13" customFormat="1" x14ac:dyDescent="0.2"/>
    <row r="6083" s="13" customFormat="1" x14ac:dyDescent="0.2"/>
    <row r="6084" s="13" customFormat="1" x14ac:dyDescent="0.2"/>
    <row r="6085" s="13" customFormat="1" x14ac:dyDescent="0.2"/>
    <row r="6086" s="13" customFormat="1" x14ac:dyDescent="0.2"/>
    <row r="6087" s="13" customFormat="1" x14ac:dyDescent="0.2"/>
    <row r="6088" s="13" customFormat="1" x14ac:dyDescent="0.2"/>
    <row r="6089" s="13" customFormat="1" x14ac:dyDescent="0.2"/>
    <row r="6090" s="13" customFormat="1" x14ac:dyDescent="0.2"/>
    <row r="6091" s="13" customFormat="1" x14ac:dyDescent="0.2"/>
    <row r="6092" s="13" customFormat="1" x14ac:dyDescent="0.2"/>
    <row r="6093" s="13" customFormat="1" x14ac:dyDescent="0.2"/>
    <row r="6094" s="13" customFormat="1" x14ac:dyDescent="0.2"/>
    <row r="6095" s="13" customFormat="1" x14ac:dyDescent="0.2"/>
    <row r="6096" s="13" customFormat="1" x14ac:dyDescent="0.2"/>
    <row r="6097" s="13" customFormat="1" x14ac:dyDescent="0.2"/>
    <row r="6098" s="13" customFormat="1" x14ac:dyDescent="0.2"/>
    <row r="6099" s="13" customFormat="1" x14ac:dyDescent="0.2"/>
    <row r="6100" s="13" customFormat="1" x14ac:dyDescent="0.2"/>
    <row r="6101" s="13" customFormat="1" x14ac:dyDescent="0.2"/>
    <row r="6102" s="13" customFormat="1" x14ac:dyDescent="0.2"/>
    <row r="6103" s="13" customFormat="1" x14ac:dyDescent="0.2"/>
    <row r="6104" s="13" customFormat="1" x14ac:dyDescent="0.2"/>
    <row r="6105" s="13" customFormat="1" x14ac:dyDescent="0.2"/>
    <row r="6106" s="13" customFormat="1" x14ac:dyDescent="0.2"/>
    <row r="6107" s="13" customFormat="1" x14ac:dyDescent="0.2"/>
    <row r="6108" s="13" customFormat="1" x14ac:dyDescent="0.2"/>
    <row r="6109" s="13" customFormat="1" x14ac:dyDescent="0.2"/>
    <row r="6110" s="13" customFormat="1" x14ac:dyDescent="0.2"/>
    <row r="6111" s="13" customFormat="1" x14ac:dyDescent="0.2"/>
    <row r="6112" s="13" customFormat="1" x14ac:dyDescent="0.2"/>
    <row r="6113" s="13" customFormat="1" x14ac:dyDescent="0.2"/>
    <row r="6114" s="13" customFormat="1" x14ac:dyDescent="0.2"/>
    <row r="6115" s="13" customFormat="1" x14ac:dyDescent="0.2"/>
    <row r="6116" s="13" customFormat="1" x14ac:dyDescent="0.2"/>
    <row r="6117" s="13" customFormat="1" x14ac:dyDescent="0.2"/>
    <row r="6118" s="13" customFormat="1" x14ac:dyDescent="0.2"/>
    <row r="6119" s="13" customFormat="1" x14ac:dyDescent="0.2"/>
    <row r="6120" s="13" customFormat="1" x14ac:dyDescent="0.2"/>
    <row r="6121" s="13" customFormat="1" x14ac:dyDescent="0.2"/>
    <row r="6122" s="13" customFormat="1" x14ac:dyDescent="0.2"/>
    <row r="6123" s="13" customFormat="1" x14ac:dyDescent="0.2"/>
    <row r="6124" s="13" customFormat="1" x14ac:dyDescent="0.2"/>
    <row r="6125" s="13" customFormat="1" x14ac:dyDescent="0.2"/>
    <row r="6126" s="13" customFormat="1" x14ac:dyDescent="0.2"/>
    <row r="6127" s="13" customFormat="1" x14ac:dyDescent="0.2"/>
    <row r="6128" s="13" customFormat="1" x14ac:dyDescent="0.2"/>
    <row r="6129" s="13" customFormat="1" x14ac:dyDescent="0.2"/>
    <row r="6130" s="13" customFormat="1" x14ac:dyDescent="0.2"/>
    <row r="6131" s="13" customFormat="1" x14ac:dyDescent="0.2"/>
    <row r="6132" s="13" customFormat="1" x14ac:dyDescent="0.2"/>
    <row r="6133" s="13" customFormat="1" x14ac:dyDescent="0.2"/>
    <row r="6134" s="13" customFormat="1" x14ac:dyDescent="0.2"/>
    <row r="6135" s="13" customFormat="1" x14ac:dyDescent="0.2"/>
    <row r="6136" s="13" customFormat="1" x14ac:dyDescent="0.2"/>
    <row r="6137" s="13" customFormat="1" x14ac:dyDescent="0.2"/>
    <row r="6138" s="13" customFormat="1" x14ac:dyDescent="0.2"/>
    <row r="6139" s="13" customFormat="1" x14ac:dyDescent="0.2"/>
    <row r="6140" s="13" customFormat="1" x14ac:dyDescent="0.2"/>
    <row r="6141" s="13" customFormat="1" x14ac:dyDescent="0.2"/>
    <row r="6142" s="13" customFormat="1" x14ac:dyDescent="0.2"/>
    <row r="6143" s="13" customFormat="1" x14ac:dyDescent="0.2"/>
    <row r="6144" s="13" customFormat="1" x14ac:dyDescent="0.2"/>
    <row r="6145" s="13" customFormat="1" x14ac:dyDescent="0.2"/>
    <row r="6146" s="13" customFormat="1" x14ac:dyDescent="0.2"/>
    <row r="6147" s="13" customFormat="1" x14ac:dyDescent="0.2"/>
    <row r="6148" s="13" customFormat="1" x14ac:dyDescent="0.2"/>
    <row r="6149" s="13" customFormat="1" x14ac:dyDescent="0.2"/>
    <row r="6150" s="13" customFormat="1" x14ac:dyDescent="0.2"/>
    <row r="6151" s="13" customFormat="1" x14ac:dyDescent="0.2"/>
    <row r="6152" s="13" customFormat="1" x14ac:dyDescent="0.2"/>
    <row r="6153" s="13" customFormat="1" x14ac:dyDescent="0.2"/>
    <row r="6154" s="13" customFormat="1" x14ac:dyDescent="0.2"/>
    <row r="6155" s="13" customFormat="1" x14ac:dyDescent="0.2"/>
    <row r="6156" s="13" customFormat="1" x14ac:dyDescent="0.2"/>
    <row r="6157" s="13" customFormat="1" x14ac:dyDescent="0.2"/>
    <row r="6158" s="13" customFormat="1" x14ac:dyDescent="0.2"/>
    <row r="6159" s="13" customFormat="1" x14ac:dyDescent="0.2"/>
    <row r="6160" s="13" customFormat="1" x14ac:dyDescent="0.2"/>
    <row r="6161" s="13" customFormat="1" x14ac:dyDescent="0.2"/>
    <row r="6162" s="13" customFormat="1" x14ac:dyDescent="0.2"/>
    <row r="6163" s="13" customFormat="1" x14ac:dyDescent="0.2"/>
    <row r="6164" s="13" customFormat="1" x14ac:dyDescent="0.2"/>
    <row r="6165" s="13" customFormat="1" x14ac:dyDescent="0.2"/>
    <row r="6166" s="13" customFormat="1" x14ac:dyDescent="0.2"/>
    <row r="6167" s="13" customFormat="1" x14ac:dyDescent="0.2"/>
    <row r="6168" s="13" customFormat="1" x14ac:dyDescent="0.2"/>
    <row r="6169" s="13" customFormat="1" x14ac:dyDescent="0.2"/>
    <row r="6170" s="13" customFormat="1" x14ac:dyDescent="0.2"/>
    <row r="6171" s="13" customFormat="1" x14ac:dyDescent="0.2"/>
    <row r="6172" s="13" customFormat="1" x14ac:dyDescent="0.2"/>
    <row r="6173" s="13" customFormat="1" x14ac:dyDescent="0.2"/>
    <row r="6174" s="13" customFormat="1" x14ac:dyDescent="0.2"/>
    <row r="6175" s="13" customFormat="1" x14ac:dyDescent="0.2"/>
    <row r="6176" s="13" customFormat="1" x14ac:dyDescent="0.2"/>
    <row r="6177" s="13" customFormat="1" x14ac:dyDescent="0.2"/>
    <row r="6178" s="13" customFormat="1" x14ac:dyDescent="0.2"/>
    <row r="6179" s="13" customFormat="1" x14ac:dyDescent="0.2"/>
    <row r="6180" s="13" customFormat="1" x14ac:dyDescent="0.2"/>
    <row r="6181" s="13" customFormat="1" x14ac:dyDescent="0.2"/>
    <row r="6182" s="13" customFormat="1" x14ac:dyDescent="0.2"/>
    <row r="6183" s="13" customFormat="1" x14ac:dyDescent="0.2"/>
    <row r="6184" s="13" customFormat="1" x14ac:dyDescent="0.2"/>
    <row r="6185" s="13" customFormat="1" x14ac:dyDescent="0.2"/>
    <row r="6186" s="13" customFormat="1" x14ac:dyDescent="0.2"/>
    <row r="6187" s="13" customFormat="1" x14ac:dyDescent="0.2"/>
    <row r="6188" s="13" customFormat="1" x14ac:dyDescent="0.2"/>
    <row r="6189" s="13" customFormat="1" x14ac:dyDescent="0.2"/>
    <row r="6190" s="13" customFormat="1" x14ac:dyDescent="0.2"/>
    <row r="6191" s="13" customFormat="1" x14ac:dyDescent="0.2"/>
    <row r="6192" s="13" customFormat="1" x14ac:dyDescent="0.2"/>
    <row r="6193" s="13" customFormat="1" x14ac:dyDescent="0.2"/>
    <row r="6194" s="13" customFormat="1" x14ac:dyDescent="0.2"/>
    <row r="6195" s="13" customFormat="1" x14ac:dyDescent="0.2"/>
    <row r="6196" s="13" customFormat="1" x14ac:dyDescent="0.2"/>
    <row r="6197" s="13" customFormat="1" x14ac:dyDescent="0.2"/>
    <row r="6198" s="13" customFormat="1" x14ac:dyDescent="0.2"/>
    <row r="6199" s="13" customFormat="1" x14ac:dyDescent="0.2"/>
    <row r="6200" s="13" customFormat="1" x14ac:dyDescent="0.2"/>
    <row r="6201" s="13" customFormat="1" x14ac:dyDescent="0.2"/>
    <row r="6202" s="13" customFormat="1" x14ac:dyDescent="0.2"/>
    <row r="6203" s="13" customFormat="1" x14ac:dyDescent="0.2"/>
    <row r="6204" s="13" customFormat="1" x14ac:dyDescent="0.2"/>
    <row r="6205" s="13" customFormat="1" x14ac:dyDescent="0.2"/>
    <row r="6206" s="13" customFormat="1" x14ac:dyDescent="0.2"/>
    <row r="6207" s="13" customFormat="1" x14ac:dyDescent="0.2"/>
    <row r="6208" s="13" customFormat="1" x14ac:dyDescent="0.2"/>
    <row r="6209" s="13" customFormat="1" x14ac:dyDescent="0.2"/>
    <row r="6210" s="13" customFormat="1" x14ac:dyDescent="0.2"/>
    <row r="6211" s="13" customFormat="1" x14ac:dyDescent="0.2"/>
    <row r="6212" s="13" customFormat="1" x14ac:dyDescent="0.2"/>
    <row r="6213" s="13" customFormat="1" x14ac:dyDescent="0.2"/>
    <row r="6214" s="13" customFormat="1" x14ac:dyDescent="0.2"/>
    <row r="6215" s="13" customFormat="1" x14ac:dyDescent="0.2"/>
    <row r="6216" s="13" customFormat="1" x14ac:dyDescent="0.2"/>
    <row r="6217" s="13" customFormat="1" x14ac:dyDescent="0.2"/>
    <row r="6218" s="13" customFormat="1" x14ac:dyDescent="0.2"/>
    <row r="6219" s="13" customFormat="1" x14ac:dyDescent="0.2"/>
    <row r="6220" s="13" customFormat="1" x14ac:dyDescent="0.2"/>
    <row r="6221" s="13" customFormat="1" x14ac:dyDescent="0.2"/>
    <row r="6222" s="13" customFormat="1" x14ac:dyDescent="0.2"/>
    <row r="6223" s="13" customFormat="1" x14ac:dyDescent="0.2"/>
    <row r="6224" s="13" customFormat="1" x14ac:dyDescent="0.2"/>
    <row r="6225" s="13" customFormat="1" x14ac:dyDescent="0.2"/>
    <row r="6226" s="13" customFormat="1" x14ac:dyDescent="0.2"/>
    <row r="6227" s="13" customFormat="1" x14ac:dyDescent="0.2"/>
    <row r="6228" s="13" customFormat="1" x14ac:dyDescent="0.2"/>
    <row r="6229" s="13" customFormat="1" x14ac:dyDescent="0.2"/>
    <row r="6230" s="13" customFormat="1" x14ac:dyDescent="0.2"/>
    <row r="6231" s="13" customFormat="1" x14ac:dyDescent="0.2"/>
    <row r="6232" s="13" customFormat="1" x14ac:dyDescent="0.2"/>
    <row r="6233" s="13" customFormat="1" x14ac:dyDescent="0.2"/>
    <row r="6234" s="13" customFormat="1" x14ac:dyDescent="0.2"/>
    <row r="6235" s="13" customFormat="1" x14ac:dyDescent="0.2"/>
    <row r="6236" s="13" customFormat="1" x14ac:dyDescent="0.2"/>
    <row r="6237" s="13" customFormat="1" x14ac:dyDescent="0.2"/>
    <row r="6238" s="13" customFormat="1" x14ac:dyDescent="0.2"/>
    <row r="6239" s="13" customFormat="1" x14ac:dyDescent="0.2"/>
    <row r="6240" s="13" customFormat="1" x14ac:dyDescent="0.2"/>
    <row r="6241" s="13" customFormat="1" x14ac:dyDescent="0.2"/>
    <row r="6242" s="13" customFormat="1" x14ac:dyDescent="0.2"/>
    <row r="6243" s="13" customFormat="1" x14ac:dyDescent="0.2"/>
    <row r="6244" s="13" customFormat="1" x14ac:dyDescent="0.2"/>
    <row r="6245" s="13" customFormat="1" x14ac:dyDescent="0.2"/>
    <row r="6246" s="13" customFormat="1" x14ac:dyDescent="0.2"/>
    <row r="6247" s="13" customFormat="1" x14ac:dyDescent="0.2"/>
    <row r="6248" s="13" customFormat="1" x14ac:dyDescent="0.2"/>
    <row r="6249" s="13" customFormat="1" x14ac:dyDescent="0.2"/>
    <row r="6250" s="13" customFormat="1" x14ac:dyDescent="0.2"/>
    <row r="6251" s="13" customFormat="1" x14ac:dyDescent="0.2"/>
    <row r="6252" s="13" customFormat="1" x14ac:dyDescent="0.2"/>
    <row r="6253" s="13" customFormat="1" x14ac:dyDescent="0.2"/>
    <row r="6254" s="13" customFormat="1" x14ac:dyDescent="0.2"/>
    <row r="6255" s="13" customFormat="1" x14ac:dyDescent="0.2"/>
    <row r="6256" s="13" customFormat="1" x14ac:dyDescent="0.2"/>
    <row r="6257" s="13" customFormat="1" x14ac:dyDescent="0.2"/>
    <row r="6258" s="13" customFormat="1" x14ac:dyDescent="0.2"/>
    <row r="6259" s="13" customFormat="1" x14ac:dyDescent="0.2"/>
    <row r="6260" s="13" customFormat="1" x14ac:dyDescent="0.2"/>
    <row r="6261" s="13" customFormat="1" x14ac:dyDescent="0.2"/>
    <row r="6262" s="13" customFormat="1" x14ac:dyDescent="0.2"/>
    <row r="6263" s="13" customFormat="1" x14ac:dyDescent="0.2"/>
    <row r="6264" s="13" customFormat="1" x14ac:dyDescent="0.2"/>
    <row r="6265" s="13" customFormat="1" x14ac:dyDescent="0.2"/>
    <row r="6266" s="13" customFormat="1" x14ac:dyDescent="0.2"/>
    <row r="6267" s="13" customFormat="1" x14ac:dyDescent="0.2"/>
    <row r="6268" s="13" customFormat="1" x14ac:dyDescent="0.2"/>
    <row r="6269" s="13" customFormat="1" x14ac:dyDescent="0.2"/>
    <row r="6270" s="13" customFormat="1" x14ac:dyDescent="0.2"/>
    <row r="6271" s="13" customFormat="1" x14ac:dyDescent="0.2"/>
    <row r="6272" s="13" customFormat="1" x14ac:dyDescent="0.2"/>
    <row r="6273" s="13" customFormat="1" x14ac:dyDescent="0.2"/>
    <row r="6274" s="13" customFormat="1" x14ac:dyDescent="0.2"/>
    <row r="6275" s="13" customFormat="1" x14ac:dyDescent="0.2"/>
    <row r="6276" s="13" customFormat="1" x14ac:dyDescent="0.2"/>
    <row r="6277" s="13" customFormat="1" x14ac:dyDescent="0.2"/>
    <row r="6278" s="13" customFormat="1" x14ac:dyDescent="0.2"/>
    <row r="6279" s="13" customFormat="1" x14ac:dyDescent="0.2"/>
    <row r="6280" s="13" customFormat="1" x14ac:dyDescent="0.2"/>
    <row r="6281" s="13" customFormat="1" x14ac:dyDescent="0.2"/>
    <row r="6282" s="13" customFormat="1" x14ac:dyDescent="0.2"/>
    <row r="6283" s="13" customFormat="1" x14ac:dyDescent="0.2"/>
    <row r="6284" s="13" customFormat="1" x14ac:dyDescent="0.2"/>
    <row r="6285" s="13" customFormat="1" x14ac:dyDescent="0.2"/>
    <row r="6286" s="13" customFormat="1" x14ac:dyDescent="0.2"/>
    <row r="6287" s="13" customFormat="1" x14ac:dyDescent="0.2"/>
    <row r="6288" s="13" customFormat="1" x14ac:dyDescent="0.2"/>
    <row r="6289" s="13" customFormat="1" x14ac:dyDescent="0.2"/>
    <row r="6290" s="13" customFormat="1" x14ac:dyDescent="0.2"/>
    <row r="6291" s="13" customFormat="1" x14ac:dyDescent="0.2"/>
    <row r="6292" s="13" customFormat="1" x14ac:dyDescent="0.2"/>
    <row r="6293" s="13" customFormat="1" x14ac:dyDescent="0.2"/>
    <row r="6294" s="13" customFormat="1" x14ac:dyDescent="0.2"/>
    <row r="6295" s="13" customFormat="1" x14ac:dyDescent="0.2"/>
    <row r="6296" s="13" customFormat="1" x14ac:dyDescent="0.2"/>
    <row r="6297" s="13" customFormat="1" x14ac:dyDescent="0.2"/>
    <row r="6298" s="13" customFormat="1" x14ac:dyDescent="0.2"/>
    <row r="6299" s="13" customFormat="1" x14ac:dyDescent="0.2"/>
    <row r="6300" s="13" customFormat="1" x14ac:dyDescent="0.2"/>
    <row r="6301" s="13" customFormat="1" x14ac:dyDescent="0.2"/>
    <row r="6302" s="13" customFormat="1" x14ac:dyDescent="0.2"/>
    <row r="6303" s="13" customFormat="1" x14ac:dyDescent="0.2"/>
    <row r="6304" s="13" customFormat="1" x14ac:dyDescent="0.2"/>
    <row r="6305" s="13" customFormat="1" x14ac:dyDescent="0.2"/>
    <row r="6306" s="13" customFormat="1" x14ac:dyDescent="0.2"/>
    <row r="6307" s="13" customFormat="1" x14ac:dyDescent="0.2"/>
    <row r="6308" s="13" customFormat="1" x14ac:dyDescent="0.2"/>
    <row r="6309" s="13" customFormat="1" x14ac:dyDescent="0.2"/>
    <row r="6310" s="13" customFormat="1" x14ac:dyDescent="0.2"/>
    <row r="6311" s="13" customFormat="1" x14ac:dyDescent="0.2"/>
    <row r="6312" s="13" customFormat="1" x14ac:dyDescent="0.2"/>
    <row r="6313" s="13" customFormat="1" x14ac:dyDescent="0.2"/>
    <row r="6314" s="13" customFormat="1" x14ac:dyDescent="0.2"/>
    <row r="6315" s="13" customFormat="1" x14ac:dyDescent="0.2"/>
    <row r="6316" s="13" customFormat="1" x14ac:dyDescent="0.2"/>
    <row r="6317" s="13" customFormat="1" x14ac:dyDescent="0.2"/>
    <row r="6318" s="13" customFormat="1" x14ac:dyDescent="0.2"/>
    <row r="6319" s="13" customFormat="1" x14ac:dyDescent="0.2"/>
    <row r="6320" s="13" customFormat="1" x14ac:dyDescent="0.2"/>
    <row r="6321" s="13" customFormat="1" x14ac:dyDescent="0.2"/>
    <row r="6322" s="13" customFormat="1" x14ac:dyDescent="0.2"/>
    <row r="6323" s="13" customFormat="1" x14ac:dyDescent="0.2"/>
    <row r="6324" s="13" customFormat="1" x14ac:dyDescent="0.2"/>
    <row r="6325" s="13" customFormat="1" x14ac:dyDescent="0.2"/>
    <row r="6326" s="13" customFormat="1" x14ac:dyDescent="0.2"/>
    <row r="6327" s="13" customFormat="1" x14ac:dyDescent="0.2"/>
    <row r="6328" s="13" customFormat="1" x14ac:dyDescent="0.2"/>
    <row r="6329" s="13" customFormat="1" x14ac:dyDescent="0.2"/>
    <row r="6330" s="13" customFormat="1" x14ac:dyDescent="0.2"/>
    <row r="6331" s="13" customFormat="1" x14ac:dyDescent="0.2"/>
    <row r="6332" s="13" customFormat="1" x14ac:dyDescent="0.2"/>
    <row r="6333" s="13" customFormat="1" x14ac:dyDescent="0.2"/>
    <row r="6334" s="13" customFormat="1" x14ac:dyDescent="0.2"/>
    <row r="6335" s="13" customFormat="1" x14ac:dyDescent="0.2"/>
    <row r="6336" s="13" customFormat="1" x14ac:dyDescent="0.2"/>
    <row r="6337" s="13" customFormat="1" x14ac:dyDescent="0.2"/>
    <row r="6338" s="13" customFormat="1" x14ac:dyDescent="0.2"/>
    <row r="6339" s="13" customFormat="1" x14ac:dyDescent="0.2"/>
    <row r="6340" s="13" customFormat="1" x14ac:dyDescent="0.2"/>
    <row r="6341" s="13" customFormat="1" x14ac:dyDescent="0.2"/>
    <row r="6342" s="13" customFormat="1" x14ac:dyDescent="0.2"/>
    <row r="6343" s="13" customFormat="1" x14ac:dyDescent="0.2"/>
    <row r="6344" s="13" customFormat="1" x14ac:dyDescent="0.2"/>
    <row r="6345" s="13" customFormat="1" x14ac:dyDescent="0.2"/>
    <row r="6346" s="13" customFormat="1" x14ac:dyDescent="0.2"/>
    <row r="6347" s="13" customFormat="1" x14ac:dyDescent="0.2"/>
    <row r="6348" s="13" customFormat="1" x14ac:dyDescent="0.2"/>
    <row r="6349" s="13" customFormat="1" x14ac:dyDescent="0.2"/>
    <row r="6350" s="13" customFormat="1" x14ac:dyDescent="0.2"/>
    <row r="6351" s="13" customFormat="1" x14ac:dyDescent="0.2"/>
    <row r="6352" s="13" customFormat="1" x14ac:dyDescent="0.2"/>
    <row r="6353" s="13" customFormat="1" x14ac:dyDescent="0.2"/>
    <row r="6354" s="13" customFormat="1" x14ac:dyDescent="0.2"/>
    <row r="6355" s="13" customFormat="1" x14ac:dyDescent="0.2"/>
    <row r="6356" s="13" customFormat="1" x14ac:dyDescent="0.2"/>
    <row r="6357" s="13" customFormat="1" x14ac:dyDescent="0.2"/>
    <row r="6358" s="13" customFormat="1" x14ac:dyDescent="0.2"/>
    <row r="6359" s="13" customFormat="1" x14ac:dyDescent="0.2"/>
    <row r="6360" s="13" customFormat="1" x14ac:dyDescent="0.2"/>
    <row r="6361" s="13" customFormat="1" x14ac:dyDescent="0.2"/>
    <row r="6362" s="13" customFormat="1" x14ac:dyDescent="0.2"/>
    <row r="6363" s="13" customFormat="1" x14ac:dyDescent="0.2"/>
    <row r="6364" s="13" customFormat="1" x14ac:dyDescent="0.2"/>
    <row r="6365" s="13" customFormat="1" x14ac:dyDescent="0.2"/>
    <row r="6366" s="13" customFormat="1" x14ac:dyDescent="0.2"/>
    <row r="6367" s="13" customFormat="1" x14ac:dyDescent="0.2"/>
    <row r="6368" s="13" customFormat="1" x14ac:dyDescent="0.2"/>
    <row r="6369" s="13" customFormat="1" x14ac:dyDescent="0.2"/>
    <row r="6370" s="13" customFormat="1" x14ac:dyDescent="0.2"/>
    <row r="6371" s="13" customFormat="1" x14ac:dyDescent="0.2"/>
    <row r="6372" s="13" customFormat="1" x14ac:dyDescent="0.2"/>
    <row r="6373" s="13" customFormat="1" x14ac:dyDescent="0.2"/>
    <row r="6374" s="13" customFormat="1" x14ac:dyDescent="0.2"/>
    <row r="6375" s="13" customFormat="1" x14ac:dyDescent="0.2"/>
    <row r="6376" s="13" customFormat="1" x14ac:dyDescent="0.2"/>
    <row r="6377" s="13" customFormat="1" x14ac:dyDescent="0.2"/>
    <row r="6378" s="13" customFormat="1" x14ac:dyDescent="0.2"/>
    <row r="6379" s="13" customFormat="1" x14ac:dyDescent="0.2"/>
    <row r="6380" s="13" customFormat="1" x14ac:dyDescent="0.2"/>
    <row r="6381" s="13" customFormat="1" x14ac:dyDescent="0.2"/>
    <row r="6382" s="13" customFormat="1" x14ac:dyDescent="0.2"/>
    <row r="6383" s="13" customFormat="1" x14ac:dyDescent="0.2"/>
    <row r="6384" s="13" customFormat="1" x14ac:dyDescent="0.2"/>
    <row r="6385" s="13" customFormat="1" x14ac:dyDescent="0.2"/>
    <row r="6386" s="13" customFormat="1" x14ac:dyDescent="0.2"/>
    <row r="6387" s="13" customFormat="1" x14ac:dyDescent="0.2"/>
    <row r="6388" s="13" customFormat="1" x14ac:dyDescent="0.2"/>
    <row r="6389" s="13" customFormat="1" x14ac:dyDescent="0.2"/>
    <row r="6390" s="13" customFormat="1" x14ac:dyDescent="0.2"/>
    <row r="6391" s="13" customFormat="1" x14ac:dyDescent="0.2"/>
    <row r="6392" s="13" customFormat="1" x14ac:dyDescent="0.2"/>
    <row r="6393" s="13" customFormat="1" x14ac:dyDescent="0.2"/>
    <row r="6394" s="13" customFormat="1" x14ac:dyDescent="0.2"/>
    <row r="6395" s="13" customFormat="1" x14ac:dyDescent="0.2"/>
    <row r="6396" s="13" customFormat="1" x14ac:dyDescent="0.2"/>
    <row r="6397" s="13" customFormat="1" x14ac:dyDescent="0.2"/>
    <row r="6398" s="13" customFormat="1" x14ac:dyDescent="0.2"/>
    <row r="6399" s="13" customFormat="1" x14ac:dyDescent="0.2"/>
    <row r="6400" s="13" customFormat="1" x14ac:dyDescent="0.2"/>
    <row r="6401" s="13" customFormat="1" x14ac:dyDescent="0.2"/>
    <row r="6402" s="13" customFormat="1" x14ac:dyDescent="0.2"/>
    <row r="6403" s="13" customFormat="1" x14ac:dyDescent="0.2"/>
    <row r="6404" s="13" customFormat="1" x14ac:dyDescent="0.2"/>
    <row r="6405" s="13" customFormat="1" x14ac:dyDescent="0.2"/>
    <row r="6406" s="13" customFormat="1" x14ac:dyDescent="0.2"/>
    <row r="6407" s="13" customFormat="1" x14ac:dyDescent="0.2"/>
    <row r="6408" s="13" customFormat="1" x14ac:dyDescent="0.2"/>
    <row r="6409" s="13" customFormat="1" x14ac:dyDescent="0.2"/>
    <row r="6410" s="13" customFormat="1" x14ac:dyDescent="0.2"/>
    <row r="6411" s="13" customFormat="1" x14ac:dyDescent="0.2"/>
    <row r="6412" s="13" customFormat="1" x14ac:dyDescent="0.2"/>
    <row r="6413" s="13" customFormat="1" x14ac:dyDescent="0.2"/>
    <row r="6414" s="13" customFormat="1" x14ac:dyDescent="0.2"/>
    <row r="6415" s="13" customFormat="1" x14ac:dyDescent="0.2"/>
    <row r="6416" s="13" customFormat="1" x14ac:dyDescent="0.2"/>
    <row r="6417" s="13" customFormat="1" x14ac:dyDescent="0.2"/>
    <row r="6418" s="13" customFormat="1" x14ac:dyDescent="0.2"/>
    <row r="6419" s="13" customFormat="1" x14ac:dyDescent="0.2"/>
    <row r="6420" s="13" customFormat="1" x14ac:dyDescent="0.2"/>
    <row r="6421" s="13" customFormat="1" x14ac:dyDescent="0.2"/>
    <row r="6422" s="13" customFormat="1" x14ac:dyDescent="0.2"/>
    <row r="6423" s="13" customFormat="1" x14ac:dyDescent="0.2"/>
    <row r="6424" s="13" customFormat="1" x14ac:dyDescent="0.2"/>
    <row r="6425" s="13" customFormat="1" x14ac:dyDescent="0.2"/>
    <row r="6426" s="13" customFormat="1" x14ac:dyDescent="0.2"/>
    <row r="6427" s="13" customFormat="1" x14ac:dyDescent="0.2"/>
    <row r="6428" s="13" customFormat="1" x14ac:dyDescent="0.2"/>
    <row r="6429" s="13" customFormat="1" x14ac:dyDescent="0.2"/>
    <row r="6430" s="13" customFormat="1" x14ac:dyDescent="0.2"/>
    <row r="6431" s="13" customFormat="1" x14ac:dyDescent="0.2"/>
    <row r="6432" s="13" customFormat="1" x14ac:dyDescent="0.2"/>
    <row r="6433" s="13" customFormat="1" x14ac:dyDescent="0.2"/>
    <row r="6434" s="13" customFormat="1" x14ac:dyDescent="0.2"/>
    <row r="6435" s="13" customFormat="1" x14ac:dyDescent="0.2"/>
    <row r="6436" s="13" customFormat="1" x14ac:dyDescent="0.2"/>
    <row r="6437" s="13" customFormat="1" x14ac:dyDescent="0.2"/>
    <row r="6438" s="13" customFormat="1" x14ac:dyDescent="0.2"/>
    <row r="6439" s="13" customFormat="1" x14ac:dyDescent="0.2"/>
    <row r="6440" s="13" customFormat="1" x14ac:dyDescent="0.2"/>
    <row r="6441" s="13" customFormat="1" x14ac:dyDescent="0.2"/>
    <row r="6442" s="13" customFormat="1" x14ac:dyDescent="0.2"/>
    <row r="6443" s="13" customFormat="1" x14ac:dyDescent="0.2"/>
    <row r="6444" s="13" customFormat="1" x14ac:dyDescent="0.2"/>
    <row r="6445" s="13" customFormat="1" x14ac:dyDescent="0.2"/>
    <row r="6446" s="13" customFormat="1" x14ac:dyDescent="0.2"/>
    <row r="6447" s="13" customFormat="1" x14ac:dyDescent="0.2"/>
    <row r="6448" s="13" customFormat="1" x14ac:dyDescent="0.2"/>
    <row r="6449" s="13" customFormat="1" x14ac:dyDescent="0.2"/>
    <row r="6450" s="13" customFormat="1" x14ac:dyDescent="0.2"/>
    <row r="6451" s="13" customFormat="1" x14ac:dyDescent="0.2"/>
    <row r="6452" s="13" customFormat="1" x14ac:dyDescent="0.2"/>
    <row r="6453" s="13" customFormat="1" x14ac:dyDescent="0.2"/>
    <row r="6454" s="13" customFormat="1" x14ac:dyDescent="0.2"/>
    <row r="6455" s="13" customFormat="1" x14ac:dyDescent="0.2"/>
    <row r="6456" s="13" customFormat="1" x14ac:dyDescent="0.2"/>
    <row r="6457" s="13" customFormat="1" x14ac:dyDescent="0.2"/>
    <row r="6458" s="13" customFormat="1" x14ac:dyDescent="0.2"/>
    <row r="6459" s="13" customFormat="1" x14ac:dyDescent="0.2"/>
    <row r="6460" s="13" customFormat="1" x14ac:dyDescent="0.2"/>
    <row r="6461" s="13" customFormat="1" x14ac:dyDescent="0.2"/>
    <row r="6462" s="13" customFormat="1" x14ac:dyDescent="0.2"/>
    <row r="6463" s="13" customFormat="1" x14ac:dyDescent="0.2"/>
    <row r="6464" s="13" customFormat="1" x14ac:dyDescent="0.2"/>
    <row r="6465" s="13" customFormat="1" x14ac:dyDescent="0.2"/>
    <row r="6466" s="13" customFormat="1" x14ac:dyDescent="0.2"/>
    <row r="6467" s="13" customFormat="1" x14ac:dyDescent="0.2"/>
    <row r="6468" s="13" customFormat="1" x14ac:dyDescent="0.2"/>
    <row r="6469" s="13" customFormat="1" x14ac:dyDescent="0.2"/>
    <row r="6470" s="13" customFormat="1" x14ac:dyDescent="0.2"/>
    <row r="6471" s="13" customFormat="1" x14ac:dyDescent="0.2"/>
    <row r="6472" s="13" customFormat="1" x14ac:dyDescent="0.2"/>
    <row r="6473" s="13" customFormat="1" x14ac:dyDescent="0.2"/>
    <row r="6474" s="13" customFormat="1" x14ac:dyDescent="0.2"/>
    <row r="6475" s="13" customFormat="1" x14ac:dyDescent="0.2"/>
    <row r="6476" s="13" customFormat="1" x14ac:dyDescent="0.2"/>
    <row r="6477" s="13" customFormat="1" x14ac:dyDescent="0.2"/>
    <row r="6478" s="13" customFormat="1" x14ac:dyDescent="0.2"/>
    <row r="6479" s="13" customFormat="1" x14ac:dyDescent="0.2"/>
    <row r="6480" s="13" customFormat="1" x14ac:dyDescent="0.2"/>
    <row r="6481" s="13" customFormat="1" x14ac:dyDescent="0.2"/>
    <row r="6482" s="13" customFormat="1" x14ac:dyDescent="0.2"/>
    <row r="6483" s="13" customFormat="1" x14ac:dyDescent="0.2"/>
    <row r="6484" s="13" customFormat="1" x14ac:dyDescent="0.2"/>
    <row r="6485" s="13" customFormat="1" x14ac:dyDescent="0.2"/>
    <row r="6486" s="13" customFormat="1" x14ac:dyDescent="0.2"/>
    <row r="6487" s="13" customFormat="1" x14ac:dyDescent="0.2"/>
    <row r="6488" s="13" customFormat="1" x14ac:dyDescent="0.2"/>
    <row r="6489" s="13" customFormat="1" x14ac:dyDescent="0.2"/>
    <row r="6490" s="13" customFormat="1" x14ac:dyDescent="0.2"/>
    <row r="6491" s="13" customFormat="1" x14ac:dyDescent="0.2"/>
    <row r="6492" s="13" customFormat="1" x14ac:dyDescent="0.2"/>
    <row r="6493" s="13" customFormat="1" x14ac:dyDescent="0.2"/>
    <row r="6494" s="13" customFormat="1" x14ac:dyDescent="0.2"/>
    <row r="6495" s="13" customFormat="1" x14ac:dyDescent="0.2"/>
    <row r="6496" s="13" customFormat="1" x14ac:dyDescent="0.2"/>
    <row r="6497" s="13" customFormat="1" x14ac:dyDescent="0.2"/>
    <row r="6498" s="13" customFormat="1" x14ac:dyDescent="0.2"/>
    <row r="6499" s="13" customFormat="1" x14ac:dyDescent="0.2"/>
    <row r="6500" s="13" customFormat="1" x14ac:dyDescent="0.2"/>
    <row r="6501" s="13" customFormat="1" x14ac:dyDescent="0.2"/>
    <row r="6502" s="13" customFormat="1" x14ac:dyDescent="0.2"/>
    <row r="6503" s="13" customFormat="1" x14ac:dyDescent="0.2"/>
    <row r="6504" s="13" customFormat="1" x14ac:dyDescent="0.2"/>
    <row r="6505" s="13" customFormat="1" x14ac:dyDescent="0.2"/>
    <row r="6506" s="13" customFormat="1" x14ac:dyDescent="0.2"/>
    <row r="6507" s="13" customFormat="1" x14ac:dyDescent="0.2"/>
    <row r="6508" s="13" customFormat="1" x14ac:dyDescent="0.2"/>
    <row r="6509" s="13" customFormat="1" x14ac:dyDescent="0.2"/>
    <row r="6510" s="13" customFormat="1" x14ac:dyDescent="0.2"/>
    <row r="6511" s="13" customFormat="1" x14ac:dyDescent="0.2"/>
    <row r="6512" s="13" customFormat="1" x14ac:dyDescent="0.2"/>
    <row r="6513" s="13" customFormat="1" x14ac:dyDescent="0.2"/>
    <row r="6514" s="13" customFormat="1" x14ac:dyDescent="0.2"/>
    <row r="6515" s="13" customFormat="1" x14ac:dyDescent="0.2"/>
    <row r="6516" s="13" customFormat="1" x14ac:dyDescent="0.2"/>
    <row r="6517" s="13" customFormat="1" x14ac:dyDescent="0.2"/>
    <row r="6518" s="13" customFormat="1" x14ac:dyDescent="0.2"/>
    <row r="6519" s="13" customFormat="1" x14ac:dyDescent="0.2"/>
    <row r="6520" s="13" customFormat="1" x14ac:dyDescent="0.2"/>
    <row r="6521" s="13" customFormat="1" x14ac:dyDescent="0.2"/>
    <row r="6522" s="13" customFormat="1" x14ac:dyDescent="0.2"/>
    <row r="6523" s="13" customFormat="1" x14ac:dyDescent="0.2"/>
    <row r="6524" s="13" customFormat="1" x14ac:dyDescent="0.2"/>
    <row r="6525" s="13" customFormat="1" x14ac:dyDescent="0.2"/>
    <row r="6526" s="13" customFormat="1" x14ac:dyDescent="0.2"/>
    <row r="6527" s="13" customFormat="1" x14ac:dyDescent="0.2"/>
    <row r="6528" s="13" customFormat="1" x14ac:dyDescent="0.2"/>
    <row r="6529" s="13" customFormat="1" x14ac:dyDescent="0.2"/>
    <row r="6530" s="13" customFormat="1" x14ac:dyDescent="0.2"/>
    <row r="6531" s="13" customFormat="1" x14ac:dyDescent="0.2"/>
    <row r="6532" s="13" customFormat="1" x14ac:dyDescent="0.2"/>
    <row r="6533" s="13" customFormat="1" x14ac:dyDescent="0.2"/>
    <row r="6534" s="13" customFormat="1" x14ac:dyDescent="0.2"/>
    <row r="6535" s="13" customFormat="1" x14ac:dyDescent="0.2"/>
    <row r="6536" s="13" customFormat="1" x14ac:dyDescent="0.2"/>
    <row r="6537" s="13" customFormat="1" x14ac:dyDescent="0.2"/>
    <row r="6538" s="13" customFormat="1" x14ac:dyDescent="0.2"/>
    <row r="6539" s="13" customFormat="1" x14ac:dyDescent="0.2"/>
    <row r="6540" s="13" customFormat="1" x14ac:dyDescent="0.2"/>
    <row r="6541" s="13" customFormat="1" x14ac:dyDescent="0.2"/>
    <row r="6542" s="13" customFormat="1" x14ac:dyDescent="0.2"/>
    <row r="6543" s="13" customFormat="1" x14ac:dyDescent="0.2"/>
    <row r="6544" s="13" customFormat="1" x14ac:dyDescent="0.2"/>
    <row r="6545" s="13" customFormat="1" x14ac:dyDescent="0.2"/>
    <row r="6546" s="13" customFormat="1" x14ac:dyDescent="0.2"/>
    <row r="6547" s="13" customFormat="1" x14ac:dyDescent="0.2"/>
    <row r="6548" s="13" customFormat="1" x14ac:dyDescent="0.2"/>
    <row r="6549" s="13" customFormat="1" x14ac:dyDescent="0.2"/>
    <row r="6550" s="13" customFormat="1" x14ac:dyDescent="0.2"/>
    <row r="6551" s="13" customFormat="1" x14ac:dyDescent="0.2"/>
    <row r="6552" s="13" customFormat="1" x14ac:dyDescent="0.2"/>
    <row r="6553" s="13" customFormat="1" x14ac:dyDescent="0.2"/>
    <row r="6554" s="13" customFormat="1" x14ac:dyDescent="0.2"/>
    <row r="6555" s="13" customFormat="1" x14ac:dyDescent="0.2"/>
    <row r="6556" s="13" customFormat="1" x14ac:dyDescent="0.2"/>
    <row r="6557" s="13" customFormat="1" x14ac:dyDescent="0.2"/>
    <row r="6558" s="13" customFormat="1" x14ac:dyDescent="0.2"/>
    <row r="6559" s="13" customFormat="1" x14ac:dyDescent="0.2"/>
    <row r="6560" s="13" customFormat="1" x14ac:dyDescent="0.2"/>
    <row r="6561" s="13" customFormat="1" x14ac:dyDescent="0.2"/>
    <row r="6562" s="13" customFormat="1" x14ac:dyDescent="0.2"/>
    <row r="6563" s="13" customFormat="1" x14ac:dyDescent="0.2"/>
    <row r="6564" s="13" customFormat="1" x14ac:dyDescent="0.2"/>
    <row r="6565" s="13" customFormat="1" x14ac:dyDescent="0.2"/>
    <row r="6566" s="13" customFormat="1" x14ac:dyDescent="0.2"/>
    <row r="6567" s="13" customFormat="1" x14ac:dyDescent="0.2"/>
    <row r="6568" s="13" customFormat="1" x14ac:dyDescent="0.2"/>
    <row r="6569" s="13" customFormat="1" x14ac:dyDescent="0.2"/>
    <row r="6570" s="13" customFormat="1" x14ac:dyDescent="0.2"/>
    <row r="6571" s="13" customFormat="1" x14ac:dyDescent="0.2"/>
    <row r="6572" s="13" customFormat="1" x14ac:dyDescent="0.2"/>
    <row r="6573" s="13" customFormat="1" x14ac:dyDescent="0.2"/>
    <row r="6574" s="13" customFormat="1" x14ac:dyDescent="0.2"/>
    <row r="6575" s="13" customFormat="1" x14ac:dyDescent="0.2"/>
    <row r="6576" s="13" customFormat="1" x14ac:dyDescent="0.2"/>
    <row r="6577" s="13" customFormat="1" x14ac:dyDescent="0.2"/>
    <row r="6578" s="13" customFormat="1" x14ac:dyDescent="0.2"/>
    <row r="6579" s="13" customFormat="1" x14ac:dyDescent="0.2"/>
    <row r="6580" s="13" customFormat="1" x14ac:dyDescent="0.2"/>
    <row r="6581" s="13" customFormat="1" x14ac:dyDescent="0.2"/>
    <row r="6582" s="13" customFormat="1" x14ac:dyDescent="0.2"/>
    <row r="6583" s="13" customFormat="1" x14ac:dyDescent="0.2"/>
    <row r="6584" s="13" customFormat="1" x14ac:dyDescent="0.2"/>
    <row r="6585" s="13" customFormat="1" x14ac:dyDescent="0.2"/>
    <row r="6586" s="13" customFormat="1" x14ac:dyDescent="0.2"/>
    <row r="6587" s="13" customFormat="1" x14ac:dyDescent="0.2"/>
    <row r="6588" s="13" customFormat="1" x14ac:dyDescent="0.2"/>
    <row r="6589" s="13" customFormat="1" x14ac:dyDescent="0.2"/>
    <row r="6590" s="13" customFormat="1" x14ac:dyDescent="0.2"/>
    <row r="6591" s="13" customFormat="1" x14ac:dyDescent="0.2"/>
    <row r="6592" s="13" customFormat="1" x14ac:dyDescent="0.2"/>
    <row r="6593" s="13" customFormat="1" x14ac:dyDescent="0.2"/>
    <row r="6594" s="13" customFormat="1" x14ac:dyDescent="0.2"/>
    <row r="6595" s="13" customFormat="1" x14ac:dyDescent="0.2"/>
    <row r="6596" s="13" customFormat="1" x14ac:dyDescent="0.2"/>
    <row r="6597" s="13" customFormat="1" x14ac:dyDescent="0.2"/>
    <row r="6598" s="13" customFormat="1" x14ac:dyDescent="0.2"/>
    <row r="6599" s="13" customFormat="1" x14ac:dyDescent="0.2"/>
    <row r="6600" s="13" customFormat="1" x14ac:dyDescent="0.2"/>
    <row r="6601" s="13" customFormat="1" x14ac:dyDescent="0.2"/>
    <row r="6602" s="13" customFormat="1" x14ac:dyDescent="0.2"/>
    <row r="6603" s="13" customFormat="1" x14ac:dyDescent="0.2"/>
    <row r="6604" s="13" customFormat="1" x14ac:dyDescent="0.2"/>
    <row r="6605" s="13" customFormat="1" x14ac:dyDescent="0.2"/>
    <row r="6606" s="13" customFormat="1" x14ac:dyDescent="0.2"/>
    <row r="6607" s="13" customFormat="1" x14ac:dyDescent="0.2"/>
    <row r="6608" s="13" customFormat="1" x14ac:dyDescent="0.2"/>
    <row r="6609" s="13" customFormat="1" x14ac:dyDescent="0.2"/>
    <row r="6610" s="13" customFormat="1" x14ac:dyDescent="0.2"/>
    <row r="6611" s="13" customFormat="1" x14ac:dyDescent="0.2"/>
    <row r="6612" s="13" customFormat="1" x14ac:dyDescent="0.2"/>
    <row r="6613" s="13" customFormat="1" x14ac:dyDescent="0.2"/>
    <row r="6614" s="13" customFormat="1" x14ac:dyDescent="0.2"/>
    <row r="6615" s="13" customFormat="1" x14ac:dyDescent="0.2"/>
    <row r="6616" s="13" customFormat="1" x14ac:dyDescent="0.2"/>
    <row r="6617" s="13" customFormat="1" x14ac:dyDescent="0.2"/>
    <row r="6618" s="13" customFormat="1" x14ac:dyDescent="0.2"/>
    <row r="6619" s="13" customFormat="1" x14ac:dyDescent="0.2"/>
    <row r="6620" s="13" customFormat="1" x14ac:dyDescent="0.2"/>
    <row r="6621" s="13" customFormat="1" x14ac:dyDescent="0.2"/>
    <row r="6622" s="13" customFormat="1" x14ac:dyDescent="0.2"/>
    <row r="6623" s="13" customFormat="1" x14ac:dyDescent="0.2"/>
    <row r="6624" s="13" customFormat="1" x14ac:dyDescent="0.2"/>
    <row r="6625" s="13" customFormat="1" x14ac:dyDescent="0.2"/>
    <row r="6626" s="13" customFormat="1" x14ac:dyDescent="0.2"/>
    <row r="6627" s="13" customFormat="1" x14ac:dyDescent="0.2"/>
    <row r="6628" s="13" customFormat="1" x14ac:dyDescent="0.2"/>
    <row r="6629" s="13" customFormat="1" x14ac:dyDescent="0.2"/>
    <row r="6630" s="13" customFormat="1" x14ac:dyDescent="0.2"/>
    <row r="6631" s="13" customFormat="1" x14ac:dyDescent="0.2"/>
    <row r="6632" s="13" customFormat="1" x14ac:dyDescent="0.2"/>
    <row r="6633" s="13" customFormat="1" x14ac:dyDescent="0.2"/>
    <row r="6634" s="13" customFormat="1" x14ac:dyDescent="0.2"/>
    <row r="6635" s="13" customFormat="1" x14ac:dyDescent="0.2"/>
    <row r="6636" s="13" customFormat="1" x14ac:dyDescent="0.2"/>
    <row r="6637" s="13" customFormat="1" x14ac:dyDescent="0.2"/>
    <row r="6638" s="13" customFormat="1" x14ac:dyDescent="0.2"/>
    <row r="6639" s="13" customFormat="1" x14ac:dyDescent="0.2"/>
    <row r="6640" s="13" customFormat="1" x14ac:dyDescent="0.2"/>
    <row r="6641" s="13" customFormat="1" x14ac:dyDescent="0.2"/>
    <row r="6642" s="13" customFormat="1" x14ac:dyDescent="0.2"/>
    <row r="6643" s="13" customFormat="1" x14ac:dyDescent="0.2"/>
    <row r="6644" s="13" customFormat="1" x14ac:dyDescent="0.2"/>
    <row r="6645" s="13" customFormat="1" x14ac:dyDescent="0.2"/>
    <row r="6646" s="13" customFormat="1" x14ac:dyDescent="0.2"/>
    <row r="6647" s="13" customFormat="1" x14ac:dyDescent="0.2"/>
    <row r="6648" s="13" customFormat="1" x14ac:dyDescent="0.2"/>
    <row r="6649" s="13" customFormat="1" x14ac:dyDescent="0.2"/>
    <row r="6650" s="13" customFormat="1" x14ac:dyDescent="0.2"/>
    <row r="6651" s="13" customFormat="1" x14ac:dyDescent="0.2"/>
    <row r="6652" s="13" customFormat="1" x14ac:dyDescent="0.2"/>
    <row r="6653" s="13" customFormat="1" x14ac:dyDescent="0.2"/>
    <row r="6654" s="13" customFormat="1" x14ac:dyDescent="0.2"/>
    <row r="6655" s="13" customFormat="1" x14ac:dyDescent="0.2"/>
    <row r="6656" s="13" customFormat="1" x14ac:dyDescent="0.2"/>
    <row r="6657" s="13" customFormat="1" x14ac:dyDescent="0.2"/>
    <row r="6658" s="13" customFormat="1" x14ac:dyDescent="0.2"/>
    <row r="6659" s="13" customFormat="1" x14ac:dyDescent="0.2"/>
    <row r="6660" s="13" customFormat="1" x14ac:dyDescent="0.2"/>
    <row r="6661" s="13" customFormat="1" x14ac:dyDescent="0.2"/>
    <row r="6662" s="13" customFormat="1" x14ac:dyDescent="0.2"/>
    <row r="6663" s="13" customFormat="1" x14ac:dyDescent="0.2"/>
    <row r="6664" s="13" customFormat="1" x14ac:dyDescent="0.2"/>
    <row r="6665" s="13" customFormat="1" x14ac:dyDescent="0.2"/>
    <row r="6666" s="13" customFormat="1" x14ac:dyDescent="0.2"/>
    <row r="6667" s="13" customFormat="1" x14ac:dyDescent="0.2"/>
    <row r="6668" s="13" customFormat="1" x14ac:dyDescent="0.2"/>
    <row r="6669" s="13" customFormat="1" x14ac:dyDescent="0.2"/>
    <row r="6670" s="13" customFormat="1" x14ac:dyDescent="0.2"/>
    <row r="6671" s="13" customFormat="1" x14ac:dyDescent="0.2"/>
    <row r="6672" s="13" customFormat="1" x14ac:dyDescent="0.2"/>
    <row r="6673" s="13" customFormat="1" x14ac:dyDescent="0.2"/>
    <row r="6674" s="13" customFormat="1" x14ac:dyDescent="0.2"/>
    <row r="6675" s="13" customFormat="1" x14ac:dyDescent="0.2"/>
    <row r="6676" s="13" customFormat="1" x14ac:dyDescent="0.2"/>
    <row r="6677" s="13" customFormat="1" x14ac:dyDescent="0.2"/>
    <row r="6678" s="13" customFormat="1" x14ac:dyDescent="0.2"/>
    <row r="6679" s="13" customFormat="1" x14ac:dyDescent="0.2"/>
    <row r="6680" s="13" customFormat="1" x14ac:dyDescent="0.2"/>
    <row r="6681" s="13" customFormat="1" x14ac:dyDescent="0.2"/>
    <row r="6682" s="13" customFormat="1" x14ac:dyDescent="0.2"/>
    <row r="6683" s="13" customFormat="1" x14ac:dyDescent="0.2"/>
    <row r="6684" s="13" customFormat="1" x14ac:dyDescent="0.2"/>
    <row r="6685" s="13" customFormat="1" x14ac:dyDescent="0.2"/>
    <row r="6686" s="13" customFormat="1" x14ac:dyDescent="0.2"/>
    <row r="6687" s="13" customFormat="1" x14ac:dyDescent="0.2"/>
    <row r="6688" s="13" customFormat="1" x14ac:dyDescent="0.2"/>
    <row r="6689" s="13" customFormat="1" x14ac:dyDescent="0.2"/>
    <row r="6690" s="13" customFormat="1" x14ac:dyDescent="0.2"/>
    <row r="6691" s="13" customFormat="1" x14ac:dyDescent="0.2"/>
    <row r="6692" s="13" customFormat="1" x14ac:dyDescent="0.2"/>
    <row r="6693" s="13" customFormat="1" x14ac:dyDescent="0.2"/>
    <row r="6694" s="13" customFormat="1" x14ac:dyDescent="0.2"/>
    <row r="6695" s="13" customFormat="1" x14ac:dyDescent="0.2"/>
    <row r="6696" s="13" customFormat="1" x14ac:dyDescent="0.2"/>
    <row r="6697" s="13" customFormat="1" x14ac:dyDescent="0.2"/>
    <row r="6698" s="13" customFormat="1" x14ac:dyDescent="0.2"/>
    <row r="6699" s="13" customFormat="1" x14ac:dyDescent="0.2"/>
    <row r="6700" s="13" customFormat="1" x14ac:dyDescent="0.2"/>
    <row r="6701" s="13" customFormat="1" x14ac:dyDescent="0.2"/>
    <row r="6702" s="13" customFormat="1" x14ac:dyDescent="0.2"/>
    <row r="6703" s="13" customFormat="1" x14ac:dyDescent="0.2"/>
    <row r="6704" s="13" customFormat="1" x14ac:dyDescent="0.2"/>
    <row r="6705" s="13" customFormat="1" x14ac:dyDescent="0.2"/>
    <row r="6706" s="13" customFormat="1" x14ac:dyDescent="0.2"/>
    <row r="6707" s="13" customFormat="1" x14ac:dyDescent="0.2"/>
    <row r="6708" s="13" customFormat="1" x14ac:dyDescent="0.2"/>
    <row r="6709" s="13" customFormat="1" x14ac:dyDescent="0.2"/>
    <row r="6710" s="13" customFormat="1" x14ac:dyDescent="0.2"/>
    <row r="6711" s="13" customFormat="1" x14ac:dyDescent="0.2"/>
    <row r="6712" s="13" customFormat="1" x14ac:dyDescent="0.2"/>
    <row r="6713" s="13" customFormat="1" x14ac:dyDescent="0.2"/>
    <row r="6714" s="13" customFormat="1" x14ac:dyDescent="0.2"/>
    <row r="6715" s="13" customFormat="1" x14ac:dyDescent="0.2"/>
    <row r="6716" s="13" customFormat="1" x14ac:dyDescent="0.2"/>
    <row r="6717" s="13" customFormat="1" x14ac:dyDescent="0.2"/>
    <row r="6718" s="13" customFormat="1" x14ac:dyDescent="0.2"/>
    <row r="6719" s="13" customFormat="1" x14ac:dyDescent="0.2"/>
    <row r="6720" s="13" customFormat="1" x14ac:dyDescent="0.2"/>
    <row r="6721" s="13" customFormat="1" x14ac:dyDescent="0.2"/>
    <row r="6722" s="13" customFormat="1" x14ac:dyDescent="0.2"/>
    <row r="6723" s="13" customFormat="1" x14ac:dyDescent="0.2"/>
    <row r="6724" s="13" customFormat="1" x14ac:dyDescent="0.2"/>
    <row r="6725" s="13" customFormat="1" x14ac:dyDescent="0.2"/>
    <row r="6726" s="13" customFormat="1" x14ac:dyDescent="0.2"/>
    <row r="6727" s="13" customFormat="1" x14ac:dyDescent="0.2"/>
    <row r="6728" s="13" customFormat="1" x14ac:dyDescent="0.2"/>
    <row r="6729" s="13" customFormat="1" x14ac:dyDescent="0.2"/>
    <row r="6730" s="13" customFormat="1" x14ac:dyDescent="0.2"/>
    <row r="6731" s="13" customFormat="1" x14ac:dyDescent="0.2"/>
    <row r="6732" s="13" customFormat="1" x14ac:dyDescent="0.2"/>
    <row r="6733" s="13" customFormat="1" x14ac:dyDescent="0.2"/>
    <row r="6734" s="13" customFormat="1" x14ac:dyDescent="0.2"/>
    <row r="6735" s="13" customFormat="1" x14ac:dyDescent="0.2"/>
    <row r="6736" s="13" customFormat="1" x14ac:dyDescent="0.2"/>
    <row r="6737" s="13" customFormat="1" x14ac:dyDescent="0.2"/>
    <row r="6738" s="13" customFormat="1" x14ac:dyDescent="0.2"/>
    <row r="6739" s="13" customFormat="1" x14ac:dyDescent="0.2"/>
    <row r="6740" s="13" customFormat="1" x14ac:dyDescent="0.2"/>
    <row r="6741" s="13" customFormat="1" x14ac:dyDescent="0.2"/>
    <row r="6742" s="13" customFormat="1" x14ac:dyDescent="0.2"/>
    <row r="6743" s="13" customFormat="1" x14ac:dyDescent="0.2"/>
    <row r="6744" s="13" customFormat="1" x14ac:dyDescent="0.2"/>
    <row r="6745" s="13" customFormat="1" x14ac:dyDescent="0.2"/>
    <row r="6746" s="13" customFormat="1" x14ac:dyDescent="0.2"/>
    <row r="6747" s="13" customFormat="1" x14ac:dyDescent="0.2"/>
    <row r="6748" s="13" customFormat="1" x14ac:dyDescent="0.2"/>
    <row r="6749" s="13" customFormat="1" x14ac:dyDescent="0.2"/>
    <row r="6750" s="13" customFormat="1" x14ac:dyDescent="0.2"/>
    <row r="6751" s="13" customFormat="1" x14ac:dyDescent="0.2"/>
    <row r="6752" s="13" customFormat="1" x14ac:dyDescent="0.2"/>
    <row r="6753" s="13" customFormat="1" x14ac:dyDescent="0.2"/>
    <row r="6754" s="13" customFormat="1" x14ac:dyDescent="0.2"/>
    <row r="6755" s="13" customFormat="1" x14ac:dyDescent="0.2"/>
    <row r="6756" s="13" customFormat="1" x14ac:dyDescent="0.2"/>
    <row r="6757" s="13" customFormat="1" x14ac:dyDescent="0.2"/>
    <row r="6758" s="13" customFormat="1" x14ac:dyDescent="0.2"/>
    <row r="6759" s="13" customFormat="1" x14ac:dyDescent="0.2"/>
    <row r="6760" s="13" customFormat="1" x14ac:dyDescent="0.2"/>
    <row r="6761" s="13" customFormat="1" x14ac:dyDescent="0.2"/>
    <row r="6762" s="13" customFormat="1" x14ac:dyDescent="0.2"/>
    <row r="6763" s="13" customFormat="1" x14ac:dyDescent="0.2"/>
    <row r="6764" s="13" customFormat="1" x14ac:dyDescent="0.2"/>
    <row r="6765" s="13" customFormat="1" x14ac:dyDescent="0.2"/>
    <row r="6766" s="13" customFormat="1" x14ac:dyDescent="0.2"/>
    <row r="6767" s="13" customFormat="1" x14ac:dyDescent="0.2"/>
    <row r="6768" s="13" customFormat="1" x14ac:dyDescent="0.2"/>
    <row r="6769" s="13" customFormat="1" x14ac:dyDescent="0.2"/>
    <row r="6770" s="13" customFormat="1" x14ac:dyDescent="0.2"/>
    <row r="6771" s="13" customFormat="1" x14ac:dyDescent="0.2"/>
    <row r="6772" s="13" customFormat="1" x14ac:dyDescent="0.2"/>
    <row r="6773" s="13" customFormat="1" x14ac:dyDescent="0.2"/>
    <row r="6774" s="13" customFormat="1" x14ac:dyDescent="0.2"/>
    <row r="6775" s="13" customFormat="1" x14ac:dyDescent="0.2"/>
    <row r="6776" s="13" customFormat="1" x14ac:dyDescent="0.2"/>
    <row r="6777" s="13" customFormat="1" x14ac:dyDescent="0.2"/>
    <row r="6778" s="13" customFormat="1" x14ac:dyDescent="0.2"/>
    <row r="6779" s="13" customFormat="1" x14ac:dyDescent="0.2"/>
    <row r="6780" s="13" customFormat="1" x14ac:dyDescent="0.2"/>
    <row r="6781" s="13" customFormat="1" x14ac:dyDescent="0.2"/>
    <row r="6782" s="13" customFormat="1" x14ac:dyDescent="0.2"/>
    <row r="6783" s="13" customFormat="1" x14ac:dyDescent="0.2"/>
    <row r="6784" s="13" customFormat="1" x14ac:dyDescent="0.2"/>
    <row r="6785" s="13" customFormat="1" x14ac:dyDescent="0.2"/>
    <row r="6786" s="13" customFormat="1" x14ac:dyDescent="0.2"/>
    <row r="6787" s="13" customFormat="1" x14ac:dyDescent="0.2"/>
    <row r="6788" s="13" customFormat="1" x14ac:dyDescent="0.2"/>
    <row r="6789" s="13" customFormat="1" x14ac:dyDescent="0.2"/>
    <row r="6790" s="13" customFormat="1" x14ac:dyDescent="0.2"/>
    <row r="6791" s="13" customFormat="1" x14ac:dyDescent="0.2"/>
    <row r="6792" s="13" customFormat="1" x14ac:dyDescent="0.2"/>
    <row r="6793" s="13" customFormat="1" x14ac:dyDescent="0.2"/>
    <row r="6794" s="13" customFormat="1" x14ac:dyDescent="0.2"/>
    <row r="6795" s="13" customFormat="1" x14ac:dyDescent="0.2"/>
    <row r="6796" s="13" customFormat="1" x14ac:dyDescent="0.2"/>
    <row r="6797" s="13" customFormat="1" x14ac:dyDescent="0.2"/>
    <row r="6798" s="13" customFormat="1" x14ac:dyDescent="0.2"/>
    <row r="6799" s="13" customFormat="1" x14ac:dyDescent="0.2"/>
    <row r="6800" s="13" customFormat="1" x14ac:dyDescent="0.2"/>
    <row r="6801" s="13" customFormat="1" x14ac:dyDescent="0.2"/>
    <row r="6802" s="13" customFormat="1" x14ac:dyDescent="0.2"/>
    <row r="6803" s="13" customFormat="1" x14ac:dyDescent="0.2"/>
    <row r="6804" s="13" customFormat="1" x14ac:dyDescent="0.2"/>
    <row r="6805" s="13" customFormat="1" x14ac:dyDescent="0.2"/>
    <row r="6806" s="13" customFormat="1" x14ac:dyDescent="0.2"/>
    <row r="6807" s="13" customFormat="1" x14ac:dyDescent="0.2"/>
    <row r="6808" s="13" customFormat="1" x14ac:dyDescent="0.2"/>
    <row r="6809" s="13" customFormat="1" x14ac:dyDescent="0.2"/>
    <row r="6810" s="13" customFormat="1" x14ac:dyDescent="0.2"/>
    <row r="6811" s="13" customFormat="1" x14ac:dyDescent="0.2"/>
    <row r="6812" s="13" customFormat="1" x14ac:dyDescent="0.2"/>
    <row r="6813" s="13" customFormat="1" x14ac:dyDescent="0.2"/>
    <row r="6814" s="13" customFormat="1" x14ac:dyDescent="0.2"/>
    <row r="6815" s="13" customFormat="1" x14ac:dyDescent="0.2"/>
    <row r="6816" s="13" customFormat="1" x14ac:dyDescent="0.2"/>
    <row r="6817" s="13" customFormat="1" x14ac:dyDescent="0.2"/>
    <row r="6818" s="13" customFormat="1" x14ac:dyDescent="0.2"/>
    <row r="6819" s="13" customFormat="1" x14ac:dyDescent="0.2"/>
    <row r="6820" s="13" customFormat="1" x14ac:dyDescent="0.2"/>
    <row r="6821" s="13" customFormat="1" x14ac:dyDescent="0.2"/>
    <row r="6822" s="13" customFormat="1" x14ac:dyDescent="0.2"/>
    <row r="6823" s="13" customFormat="1" x14ac:dyDescent="0.2"/>
    <row r="6824" s="13" customFormat="1" x14ac:dyDescent="0.2"/>
    <row r="6825" s="13" customFormat="1" x14ac:dyDescent="0.2"/>
    <row r="6826" s="13" customFormat="1" x14ac:dyDescent="0.2"/>
    <row r="6827" s="13" customFormat="1" x14ac:dyDescent="0.2"/>
    <row r="6828" s="13" customFormat="1" x14ac:dyDescent="0.2"/>
    <row r="6829" s="13" customFormat="1" x14ac:dyDescent="0.2"/>
    <row r="6830" s="13" customFormat="1" x14ac:dyDescent="0.2"/>
    <row r="6831" s="13" customFormat="1" x14ac:dyDescent="0.2"/>
    <row r="6832" s="13" customFormat="1" x14ac:dyDescent="0.2"/>
    <row r="6833" s="13" customFormat="1" x14ac:dyDescent="0.2"/>
    <row r="6834" s="13" customFormat="1" x14ac:dyDescent="0.2"/>
    <row r="6835" s="13" customFormat="1" x14ac:dyDescent="0.2"/>
    <row r="6836" s="13" customFormat="1" x14ac:dyDescent="0.2"/>
    <row r="6837" s="13" customFormat="1" x14ac:dyDescent="0.2"/>
    <row r="6838" s="13" customFormat="1" x14ac:dyDescent="0.2"/>
    <row r="6839" s="13" customFormat="1" x14ac:dyDescent="0.2"/>
    <row r="6840" s="13" customFormat="1" x14ac:dyDescent="0.2"/>
    <row r="6841" s="13" customFormat="1" x14ac:dyDescent="0.2"/>
    <row r="6842" s="13" customFormat="1" x14ac:dyDescent="0.2"/>
    <row r="6843" s="13" customFormat="1" x14ac:dyDescent="0.2"/>
    <row r="6844" s="13" customFormat="1" x14ac:dyDescent="0.2"/>
    <row r="6845" s="13" customFormat="1" x14ac:dyDescent="0.2"/>
    <row r="6846" s="13" customFormat="1" x14ac:dyDescent="0.2"/>
    <row r="6847" s="13" customFormat="1" x14ac:dyDescent="0.2"/>
    <row r="6848" s="13" customFormat="1" x14ac:dyDescent="0.2"/>
    <row r="6849" s="13" customFormat="1" x14ac:dyDescent="0.2"/>
    <row r="6850" s="13" customFormat="1" x14ac:dyDescent="0.2"/>
    <row r="6851" s="13" customFormat="1" x14ac:dyDescent="0.2"/>
    <row r="6852" s="13" customFormat="1" x14ac:dyDescent="0.2"/>
    <row r="6853" s="13" customFormat="1" x14ac:dyDescent="0.2"/>
    <row r="6854" s="13" customFormat="1" x14ac:dyDescent="0.2"/>
    <row r="6855" s="13" customFormat="1" x14ac:dyDescent="0.2"/>
    <row r="6856" s="13" customFormat="1" x14ac:dyDescent="0.2"/>
    <row r="6857" s="13" customFormat="1" x14ac:dyDescent="0.2"/>
    <row r="6858" s="13" customFormat="1" x14ac:dyDescent="0.2"/>
    <row r="6859" s="13" customFormat="1" x14ac:dyDescent="0.2"/>
    <row r="6860" s="13" customFormat="1" x14ac:dyDescent="0.2"/>
    <row r="6861" s="13" customFormat="1" x14ac:dyDescent="0.2"/>
    <row r="6862" s="13" customFormat="1" x14ac:dyDescent="0.2"/>
    <row r="6863" s="13" customFormat="1" x14ac:dyDescent="0.2"/>
    <row r="6864" s="13" customFormat="1" x14ac:dyDescent="0.2"/>
    <row r="6865" s="13" customFormat="1" x14ac:dyDescent="0.2"/>
    <row r="6866" s="13" customFormat="1" x14ac:dyDescent="0.2"/>
    <row r="6867" s="13" customFormat="1" x14ac:dyDescent="0.2"/>
    <row r="6868" s="13" customFormat="1" x14ac:dyDescent="0.2"/>
    <row r="6869" s="13" customFormat="1" x14ac:dyDescent="0.2"/>
    <row r="6870" s="13" customFormat="1" x14ac:dyDescent="0.2"/>
    <row r="6871" s="13" customFormat="1" x14ac:dyDescent="0.2"/>
    <row r="6872" s="13" customFormat="1" x14ac:dyDescent="0.2"/>
    <row r="6873" s="13" customFormat="1" x14ac:dyDescent="0.2"/>
    <row r="6874" s="13" customFormat="1" x14ac:dyDescent="0.2"/>
    <row r="6875" s="13" customFormat="1" x14ac:dyDescent="0.2"/>
    <row r="6876" s="13" customFormat="1" x14ac:dyDescent="0.2"/>
    <row r="6877" s="13" customFormat="1" x14ac:dyDescent="0.2"/>
    <row r="6878" s="13" customFormat="1" x14ac:dyDescent="0.2"/>
    <row r="6879" s="13" customFormat="1" x14ac:dyDescent="0.2"/>
    <row r="6880" s="13" customFormat="1" x14ac:dyDescent="0.2"/>
    <row r="6881" s="13" customFormat="1" x14ac:dyDescent="0.2"/>
    <row r="6882" s="13" customFormat="1" x14ac:dyDescent="0.2"/>
    <row r="6883" s="13" customFormat="1" x14ac:dyDescent="0.2"/>
    <row r="6884" s="13" customFormat="1" x14ac:dyDescent="0.2"/>
    <row r="6885" s="13" customFormat="1" x14ac:dyDescent="0.2"/>
    <row r="6886" s="13" customFormat="1" x14ac:dyDescent="0.2"/>
    <row r="6887" s="13" customFormat="1" x14ac:dyDescent="0.2"/>
    <row r="6888" s="13" customFormat="1" x14ac:dyDescent="0.2"/>
    <row r="6889" s="13" customFormat="1" x14ac:dyDescent="0.2"/>
    <row r="6890" s="13" customFormat="1" x14ac:dyDescent="0.2"/>
    <row r="6891" s="13" customFormat="1" x14ac:dyDescent="0.2"/>
    <row r="6892" s="13" customFormat="1" x14ac:dyDescent="0.2"/>
    <row r="6893" s="13" customFormat="1" x14ac:dyDescent="0.2"/>
    <row r="6894" s="13" customFormat="1" x14ac:dyDescent="0.2"/>
    <row r="6895" s="13" customFormat="1" x14ac:dyDescent="0.2"/>
    <row r="6896" s="13" customFormat="1" x14ac:dyDescent="0.2"/>
    <row r="6897" s="13" customFormat="1" x14ac:dyDescent="0.2"/>
    <row r="6898" s="13" customFormat="1" x14ac:dyDescent="0.2"/>
    <row r="6899" s="13" customFormat="1" x14ac:dyDescent="0.2"/>
    <row r="6900" s="13" customFormat="1" x14ac:dyDescent="0.2"/>
    <row r="6901" s="13" customFormat="1" x14ac:dyDescent="0.2"/>
    <row r="6902" s="13" customFormat="1" x14ac:dyDescent="0.2"/>
    <row r="6903" s="13" customFormat="1" x14ac:dyDescent="0.2"/>
    <row r="6904" s="13" customFormat="1" x14ac:dyDescent="0.2"/>
    <row r="6905" s="13" customFormat="1" x14ac:dyDescent="0.2"/>
    <row r="6906" s="13" customFormat="1" x14ac:dyDescent="0.2"/>
    <row r="6907" s="13" customFormat="1" x14ac:dyDescent="0.2"/>
    <row r="6908" s="13" customFormat="1" x14ac:dyDescent="0.2"/>
    <row r="6909" s="13" customFormat="1" x14ac:dyDescent="0.2"/>
    <row r="6910" s="13" customFormat="1" x14ac:dyDescent="0.2"/>
    <row r="6911" s="13" customFormat="1" x14ac:dyDescent="0.2"/>
    <row r="6912" s="13" customFormat="1" x14ac:dyDescent="0.2"/>
    <row r="6913" s="13" customFormat="1" x14ac:dyDescent="0.2"/>
    <row r="6914" s="13" customFormat="1" x14ac:dyDescent="0.2"/>
    <row r="6915" s="13" customFormat="1" x14ac:dyDescent="0.2"/>
    <row r="6916" s="13" customFormat="1" x14ac:dyDescent="0.2"/>
    <row r="6917" s="13" customFormat="1" x14ac:dyDescent="0.2"/>
    <row r="6918" s="13" customFormat="1" x14ac:dyDescent="0.2"/>
    <row r="6919" s="13" customFormat="1" x14ac:dyDescent="0.2"/>
    <row r="6920" s="13" customFormat="1" x14ac:dyDescent="0.2"/>
    <row r="6921" s="13" customFormat="1" x14ac:dyDescent="0.2"/>
    <row r="6922" s="13" customFormat="1" x14ac:dyDescent="0.2"/>
    <row r="6923" s="13" customFormat="1" x14ac:dyDescent="0.2"/>
    <row r="6924" s="13" customFormat="1" x14ac:dyDescent="0.2"/>
    <row r="6925" s="13" customFormat="1" x14ac:dyDescent="0.2"/>
    <row r="6926" s="13" customFormat="1" x14ac:dyDescent="0.2"/>
    <row r="6927" s="13" customFormat="1" x14ac:dyDescent="0.2"/>
    <row r="6928" s="13" customFormat="1" x14ac:dyDescent="0.2"/>
    <row r="6929" s="13" customFormat="1" x14ac:dyDescent="0.2"/>
    <row r="6930" s="13" customFormat="1" x14ac:dyDescent="0.2"/>
    <row r="6931" s="13" customFormat="1" x14ac:dyDescent="0.2"/>
    <row r="6932" s="13" customFormat="1" x14ac:dyDescent="0.2"/>
    <row r="6933" s="13" customFormat="1" x14ac:dyDescent="0.2"/>
    <row r="6934" s="13" customFormat="1" x14ac:dyDescent="0.2"/>
    <row r="6935" s="13" customFormat="1" x14ac:dyDescent="0.2"/>
    <row r="6936" s="13" customFormat="1" x14ac:dyDescent="0.2"/>
    <row r="6937" s="13" customFormat="1" x14ac:dyDescent="0.2"/>
    <row r="6938" s="13" customFormat="1" x14ac:dyDescent="0.2"/>
    <row r="6939" s="13" customFormat="1" x14ac:dyDescent="0.2"/>
    <row r="6940" s="13" customFormat="1" x14ac:dyDescent="0.2"/>
    <row r="6941" s="13" customFormat="1" x14ac:dyDescent="0.2"/>
    <row r="6942" s="13" customFormat="1" x14ac:dyDescent="0.2"/>
    <row r="6943" s="13" customFormat="1" x14ac:dyDescent="0.2"/>
    <row r="6944" s="13" customFormat="1" x14ac:dyDescent="0.2"/>
    <row r="6945" s="13" customFormat="1" x14ac:dyDescent="0.2"/>
    <row r="6946" s="13" customFormat="1" x14ac:dyDescent="0.2"/>
    <row r="6947" s="13" customFormat="1" x14ac:dyDescent="0.2"/>
    <row r="6948" s="13" customFormat="1" x14ac:dyDescent="0.2"/>
    <row r="6949" s="13" customFormat="1" x14ac:dyDescent="0.2"/>
    <row r="6950" s="13" customFormat="1" x14ac:dyDescent="0.2"/>
    <row r="6951" s="13" customFormat="1" x14ac:dyDescent="0.2"/>
    <row r="6952" s="13" customFormat="1" x14ac:dyDescent="0.2"/>
    <row r="6953" s="13" customFormat="1" x14ac:dyDescent="0.2"/>
    <row r="6954" s="13" customFormat="1" x14ac:dyDescent="0.2"/>
    <row r="6955" s="13" customFormat="1" x14ac:dyDescent="0.2"/>
    <row r="6956" s="13" customFormat="1" x14ac:dyDescent="0.2"/>
    <row r="6957" s="13" customFormat="1" x14ac:dyDescent="0.2"/>
    <row r="6958" s="13" customFormat="1" x14ac:dyDescent="0.2"/>
    <row r="6959" s="13" customFormat="1" x14ac:dyDescent="0.2"/>
    <row r="6960" s="13" customFormat="1" x14ac:dyDescent="0.2"/>
    <row r="6961" s="13" customFormat="1" x14ac:dyDescent="0.2"/>
    <row r="6962" s="13" customFormat="1" x14ac:dyDescent="0.2"/>
    <row r="6963" s="13" customFormat="1" x14ac:dyDescent="0.2"/>
    <row r="6964" s="13" customFormat="1" x14ac:dyDescent="0.2"/>
    <row r="6965" s="13" customFormat="1" x14ac:dyDescent="0.2"/>
    <row r="6966" s="13" customFormat="1" x14ac:dyDescent="0.2"/>
    <row r="6967" s="13" customFormat="1" x14ac:dyDescent="0.2"/>
    <row r="6968" s="13" customFormat="1" x14ac:dyDescent="0.2"/>
    <row r="6969" s="13" customFormat="1" x14ac:dyDescent="0.2"/>
    <row r="6970" s="13" customFormat="1" x14ac:dyDescent="0.2"/>
    <row r="6971" s="13" customFormat="1" x14ac:dyDescent="0.2"/>
    <row r="6972" s="13" customFormat="1" x14ac:dyDescent="0.2"/>
    <row r="6973" s="13" customFormat="1" x14ac:dyDescent="0.2"/>
    <row r="6974" s="13" customFormat="1" x14ac:dyDescent="0.2"/>
    <row r="6975" s="13" customFormat="1" x14ac:dyDescent="0.2"/>
    <row r="6976" s="13" customFormat="1" x14ac:dyDescent="0.2"/>
    <row r="6977" s="13" customFormat="1" x14ac:dyDescent="0.2"/>
    <row r="6978" s="13" customFormat="1" x14ac:dyDescent="0.2"/>
    <row r="6979" s="13" customFormat="1" x14ac:dyDescent="0.2"/>
    <row r="6980" s="13" customFormat="1" x14ac:dyDescent="0.2"/>
    <row r="6981" s="13" customFormat="1" x14ac:dyDescent="0.2"/>
    <row r="6982" s="13" customFormat="1" x14ac:dyDescent="0.2"/>
    <row r="6983" s="13" customFormat="1" x14ac:dyDescent="0.2"/>
    <row r="6984" s="13" customFormat="1" x14ac:dyDescent="0.2"/>
    <row r="6985" s="13" customFormat="1" x14ac:dyDescent="0.2"/>
    <row r="6986" s="13" customFormat="1" x14ac:dyDescent="0.2"/>
    <row r="6987" s="13" customFormat="1" x14ac:dyDescent="0.2"/>
    <row r="6988" s="13" customFormat="1" x14ac:dyDescent="0.2"/>
    <row r="6989" s="13" customFormat="1" x14ac:dyDescent="0.2"/>
    <row r="6990" s="13" customFormat="1" x14ac:dyDescent="0.2"/>
    <row r="6991" s="13" customFormat="1" x14ac:dyDescent="0.2"/>
    <row r="6992" s="13" customFormat="1" x14ac:dyDescent="0.2"/>
    <row r="6993" s="13" customFormat="1" x14ac:dyDescent="0.2"/>
    <row r="6994" s="13" customFormat="1" x14ac:dyDescent="0.2"/>
    <row r="6995" s="13" customFormat="1" x14ac:dyDescent="0.2"/>
    <row r="6996" s="13" customFormat="1" x14ac:dyDescent="0.2"/>
    <row r="6997" s="13" customFormat="1" x14ac:dyDescent="0.2"/>
    <row r="6998" s="13" customFormat="1" x14ac:dyDescent="0.2"/>
    <row r="6999" s="13" customFormat="1" x14ac:dyDescent="0.2"/>
    <row r="7000" s="13" customFormat="1" x14ac:dyDescent="0.2"/>
    <row r="7001" s="13" customFormat="1" x14ac:dyDescent="0.2"/>
    <row r="7002" s="13" customFormat="1" x14ac:dyDescent="0.2"/>
    <row r="7003" s="13" customFormat="1" x14ac:dyDescent="0.2"/>
    <row r="7004" s="13" customFormat="1" x14ac:dyDescent="0.2"/>
    <row r="7005" s="13" customFormat="1" x14ac:dyDescent="0.2"/>
    <row r="7006" s="13" customFormat="1" x14ac:dyDescent="0.2"/>
    <row r="7007" s="13" customFormat="1" x14ac:dyDescent="0.2"/>
    <row r="7008" s="13" customFormat="1" x14ac:dyDescent="0.2"/>
    <row r="7009" s="13" customFormat="1" x14ac:dyDescent="0.2"/>
    <row r="7010" s="13" customFormat="1" x14ac:dyDescent="0.2"/>
    <row r="7011" s="13" customFormat="1" x14ac:dyDescent="0.2"/>
    <row r="7012" s="13" customFormat="1" x14ac:dyDescent="0.2"/>
    <row r="7013" s="13" customFormat="1" x14ac:dyDescent="0.2"/>
    <row r="7014" s="13" customFormat="1" x14ac:dyDescent="0.2"/>
    <row r="7015" s="13" customFormat="1" x14ac:dyDescent="0.2"/>
    <row r="7016" s="13" customFormat="1" x14ac:dyDescent="0.2"/>
    <row r="7017" s="13" customFormat="1" x14ac:dyDescent="0.2"/>
    <row r="7018" s="13" customFormat="1" x14ac:dyDescent="0.2"/>
    <row r="7019" s="13" customFormat="1" x14ac:dyDescent="0.2"/>
    <row r="7020" s="13" customFormat="1" x14ac:dyDescent="0.2"/>
    <row r="7021" s="13" customFormat="1" x14ac:dyDescent="0.2"/>
    <row r="7022" s="13" customFormat="1" x14ac:dyDescent="0.2"/>
    <row r="7023" s="13" customFormat="1" x14ac:dyDescent="0.2"/>
    <row r="7024" s="13" customFormat="1" x14ac:dyDescent="0.2"/>
    <row r="7025" s="13" customFormat="1" x14ac:dyDescent="0.2"/>
    <row r="7026" s="13" customFormat="1" x14ac:dyDescent="0.2"/>
    <row r="7027" s="13" customFormat="1" x14ac:dyDescent="0.2"/>
    <row r="7028" s="13" customFormat="1" x14ac:dyDescent="0.2"/>
    <row r="7029" s="13" customFormat="1" x14ac:dyDescent="0.2"/>
    <row r="7030" s="13" customFormat="1" x14ac:dyDescent="0.2"/>
    <row r="7031" s="13" customFormat="1" x14ac:dyDescent="0.2"/>
    <row r="7032" s="13" customFormat="1" x14ac:dyDescent="0.2"/>
    <row r="7033" s="13" customFormat="1" x14ac:dyDescent="0.2"/>
    <row r="7034" s="13" customFormat="1" x14ac:dyDescent="0.2"/>
    <row r="7035" s="13" customFormat="1" x14ac:dyDescent="0.2"/>
    <row r="7036" s="13" customFormat="1" x14ac:dyDescent="0.2"/>
    <row r="7037" s="13" customFormat="1" x14ac:dyDescent="0.2"/>
    <row r="7038" s="13" customFormat="1" x14ac:dyDescent="0.2"/>
    <row r="7039" s="13" customFormat="1" x14ac:dyDescent="0.2"/>
    <row r="7040" s="13" customFormat="1" x14ac:dyDescent="0.2"/>
    <row r="7041" s="13" customFormat="1" x14ac:dyDescent="0.2"/>
    <row r="7042" s="13" customFormat="1" x14ac:dyDescent="0.2"/>
    <row r="7043" s="13" customFormat="1" x14ac:dyDescent="0.2"/>
    <row r="7044" s="13" customFormat="1" x14ac:dyDescent="0.2"/>
    <row r="7045" s="13" customFormat="1" x14ac:dyDescent="0.2"/>
    <row r="7046" s="13" customFormat="1" x14ac:dyDescent="0.2"/>
    <row r="7047" s="13" customFormat="1" x14ac:dyDescent="0.2"/>
    <row r="7048" s="13" customFormat="1" x14ac:dyDescent="0.2"/>
    <row r="7049" s="13" customFormat="1" x14ac:dyDescent="0.2"/>
    <row r="7050" s="13" customFormat="1" x14ac:dyDescent="0.2"/>
    <row r="7051" s="13" customFormat="1" x14ac:dyDescent="0.2"/>
    <row r="7052" s="13" customFormat="1" x14ac:dyDescent="0.2"/>
    <row r="7053" s="13" customFormat="1" x14ac:dyDescent="0.2"/>
    <row r="7054" s="13" customFormat="1" x14ac:dyDescent="0.2"/>
    <row r="7055" s="13" customFormat="1" x14ac:dyDescent="0.2"/>
    <row r="7056" s="13" customFormat="1" x14ac:dyDescent="0.2"/>
    <row r="7057" s="13" customFormat="1" x14ac:dyDescent="0.2"/>
    <row r="7058" s="13" customFormat="1" x14ac:dyDescent="0.2"/>
    <row r="7059" s="13" customFormat="1" x14ac:dyDescent="0.2"/>
    <row r="7060" s="13" customFormat="1" x14ac:dyDescent="0.2"/>
    <row r="7061" s="13" customFormat="1" x14ac:dyDescent="0.2"/>
    <row r="7062" s="13" customFormat="1" x14ac:dyDescent="0.2"/>
    <row r="7063" s="13" customFormat="1" x14ac:dyDescent="0.2"/>
    <row r="7064" s="13" customFormat="1" x14ac:dyDescent="0.2"/>
    <row r="7065" s="13" customFormat="1" x14ac:dyDescent="0.2"/>
    <row r="7066" s="13" customFormat="1" x14ac:dyDescent="0.2"/>
    <row r="7067" s="13" customFormat="1" x14ac:dyDescent="0.2"/>
    <row r="7068" s="13" customFormat="1" x14ac:dyDescent="0.2"/>
    <row r="7069" s="13" customFormat="1" x14ac:dyDescent="0.2"/>
    <row r="7070" s="13" customFormat="1" x14ac:dyDescent="0.2"/>
    <row r="7071" s="13" customFormat="1" x14ac:dyDescent="0.2"/>
    <row r="7072" s="13" customFormat="1" x14ac:dyDescent="0.2"/>
    <row r="7073" s="13" customFormat="1" x14ac:dyDescent="0.2"/>
    <row r="7074" s="13" customFormat="1" x14ac:dyDescent="0.2"/>
    <row r="7075" s="13" customFormat="1" x14ac:dyDescent="0.2"/>
    <row r="7076" s="13" customFormat="1" x14ac:dyDescent="0.2"/>
    <row r="7077" s="13" customFormat="1" x14ac:dyDescent="0.2"/>
    <row r="7078" s="13" customFormat="1" x14ac:dyDescent="0.2"/>
    <row r="7079" s="13" customFormat="1" x14ac:dyDescent="0.2"/>
    <row r="7080" s="13" customFormat="1" x14ac:dyDescent="0.2"/>
    <row r="7081" s="13" customFormat="1" x14ac:dyDescent="0.2"/>
    <row r="7082" s="13" customFormat="1" x14ac:dyDescent="0.2"/>
    <row r="7083" s="13" customFormat="1" x14ac:dyDescent="0.2"/>
    <row r="7084" s="13" customFormat="1" x14ac:dyDescent="0.2"/>
    <row r="7085" s="13" customFormat="1" x14ac:dyDescent="0.2"/>
    <row r="7086" s="13" customFormat="1" x14ac:dyDescent="0.2"/>
    <row r="7087" s="13" customFormat="1" x14ac:dyDescent="0.2"/>
    <row r="7088" s="13" customFormat="1" x14ac:dyDescent="0.2"/>
    <row r="7089" s="13" customFormat="1" x14ac:dyDescent="0.2"/>
    <row r="7090" s="13" customFormat="1" x14ac:dyDescent="0.2"/>
    <row r="7091" s="13" customFormat="1" x14ac:dyDescent="0.2"/>
    <row r="7092" s="13" customFormat="1" x14ac:dyDescent="0.2"/>
    <row r="7093" s="13" customFormat="1" x14ac:dyDescent="0.2"/>
    <row r="7094" s="13" customFormat="1" x14ac:dyDescent="0.2"/>
    <row r="7095" s="13" customFormat="1" x14ac:dyDescent="0.2"/>
    <row r="7096" s="13" customFormat="1" x14ac:dyDescent="0.2"/>
    <row r="7097" s="13" customFormat="1" x14ac:dyDescent="0.2"/>
    <row r="7098" s="13" customFormat="1" x14ac:dyDescent="0.2"/>
    <row r="7099" s="13" customFormat="1" x14ac:dyDescent="0.2"/>
    <row r="7100" s="13" customFormat="1" x14ac:dyDescent="0.2"/>
    <row r="7101" s="13" customFormat="1" x14ac:dyDescent="0.2"/>
    <row r="7102" s="13" customFormat="1" x14ac:dyDescent="0.2"/>
    <row r="7103" s="13" customFormat="1" x14ac:dyDescent="0.2"/>
    <row r="7104" s="13" customFormat="1" x14ac:dyDescent="0.2"/>
    <row r="7105" s="13" customFormat="1" x14ac:dyDescent="0.2"/>
    <row r="7106" s="13" customFormat="1" x14ac:dyDescent="0.2"/>
    <row r="7107" s="13" customFormat="1" x14ac:dyDescent="0.2"/>
    <row r="7108" s="13" customFormat="1" x14ac:dyDescent="0.2"/>
    <row r="7109" s="13" customFormat="1" x14ac:dyDescent="0.2"/>
    <row r="7110" s="13" customFormat="1" x14ac:dyDescent="0.2"/>
    <row r="7111" s="13" customFormat="1" x14ac:dyDescent="0.2"/>
    <row r="7112" s="13" customFormat="1" x14ac:dyDescent="0.2"/>
    <row r="7113" s="13" customFormat="1" x14ac:dyDescent="0.2"/>
    <row r="7114" s="13" customFormat="1" x14ac:dyDescent="0.2"/>
    <row r="7115" s="13" customFormat="1" x14ac:dyDescent="0.2"/>
    <row r="7116" s="13" customFormat="1" x14ac:dyDescent="0.2"/>
    <row r="7117" s="13" customFormat="1" x14ac:dyDescent="0.2"/>
    <row r="7118" s="13" customFormat="1" x14ac:dyDescent="0.2"/>
    <row r="7119" s="13" customFormat="1" x14ac:dyDescent="0.2"/>
    <row r="7120" s="13" customFormat="1" x14ac:dyDescent="0.2"/>
    <row r="7121" s="13" customFormat="1" x14ac:dyDescent="0.2"/>
    <row r="7122" s="13" customFormat="1" x14ac:dyDescent="0.2"/>
    <row r="7123" s="13" customFormat="1" x14ac:dyDescent="0.2"/>
    <row r="7124" s="13" customFormat="1" x14ac:dyDescent="0.2"/>
    <row r="7125" s="13" customFormat="1" x14ac:dyDescent="0.2"/>
    <row r="7126" s="13" customFormat="1" x14ac:dyDescent="0.2"/>
    <row r="7127" s="13" customFormat="1" x14ac:dyDescent="0.2"/>
    <row r="7128" s="13" customFormat="1" x14ac:dyDescent="0.2"/>
    <row r="7129" s="13" customFormat="1" x14ac:dyDescent="0.2"/>
    <row r="7130" s="13" customFormat="1" x14ac:dyDescent="0.2"/>
    <row r="7131" s="13" customFormat="1" x14ac:dyDescent="0.2"/>
    <row r="7132" s="13" customFormat="1" x14ac:dyDescent="0.2"/>
    <row r="7133" s="13" customFormat="1" x14ac:dyDescent="0.2"/>
    <row r="7134" s="13" customFormat="1" x14ac:dyDescent="0.2"/>
    <row r="7135" s="13" customFormat="1" x14ac:dyDescent="0.2"/>
    <row r="7136" s="13" customFormat="1" x14ac:dyDescent="0.2"/>
    <row r="7137" s="13" customFormat="1" x14ac:dyDescent="0.2"/>
    <row r="7138" s="13" customFormat="1" x14ac:dyDescent="0.2"/>
    <row r="7139" s="13" customFormat="1" x14ac:dyDescent="0.2"/>
    <row r="7140" s="13" customFormat="1" x14ac:dyDescent="0.2"/>
    <row r="7141" s="13" customFormat="1" x14ac:dyDescent="0.2"/>
    <row r="7142" s="13" customFormat="1" x14ac:dyDescent="0.2"/>
    <row r="7143" s="13" customFormat="1" x14ac:dyDescent="0.2"/>
    <row r="7144" s="13" customFormat="1" x14ac:dyDescent="0.2"/>
    <row r="7145" s="13" customFormat="1" x14ac:dyDescent="0.2"/>
    <row r="7146" s="13" customFormat="1" x14ac:dyDescent="0.2"/>
    <row r="7147" s="13" customFormat="1" x14ac:dyDescent="0.2"/>
    <row r="7148" s="13" customFormat="1" x14ac:dyDescent="0.2"/>
    <row r="7149" s="13" customFormat="1" x14ac:dyDescent="0.2"/>
    <row r="7150" s="13" customFormat="1" x14ac:dyDescent="0.2"/>
    <row r="7151" s="13" customFormat="1" x14ac:dyDescent="0.2"/>
    <row r="7152" s="13" customFormat="1" x14ac:dyDescent="0.2"/>
    <row r="7153" s="13" customFormat="1" x14ac:dyDescent="0.2"/>
    <row r="7154" s="13" customFormat="1" x14ac:dyDescent="0.2"/>
    <row r="7155" s="13" customFormat="1" x14ac:dyDescent="0.2"/>
    <row r="7156" s="13" customFormat="1" x14ac:dyDescent="0.2"/>
    <row r="7157" s="13" customFormat="1" x14ac:dyDescent="0.2"/>
    <row r="7158" s="13" customFormat="1" x14ac:dyDescent="0.2"/>
    <row r="7159" s="13" customFormat="1" x14ac:dyDescent="0.2"/>
    <row r="7160" s="13" customFormat="1" x14ac:dyDescent="0.2"/>
    <row r="7161" s="13" customFormat="1" x14ac:dyDescent="0.2"/>
    <row r="7162" s="13" customFormat="1" x14ac:dyDescent="0.2"/>
    <row r="7163" s="13" customFormat="1" x14ac:dyDescent="0.2"/>
    <row r="7164" s="13" customFormat="1" x14ac:dyDescent="0.2"/>
    <row r="7165" s="13" customFormat="1" x14ac:dyDescent="0.2"/>
    <row r="7166" s="13" customFormat="1" x14ac:dyDescent="0.2"/>
    <row r="7167" s="13" customFormat="1" x14ac:dyDescent="0.2"/>
    <row r="7168" s="13" customFormat="1" x14ac:dyDescent="0.2"/>
    <row r="7169" s="13" customFormat="1" x14ac:dyDescent="0.2"/>
    <row r="7170" s="13" customFormat="1" x14ac:dyDescent="0.2"/>
    <row r="7171" s="13" customFormat="1" x14ac:dyDescent="0.2"/>
    <row r="7172" s="13" customFormat="1" x14ac:dyDescent="0.2"/>
    <row r="7173" s="13" customFormat="1" x14ac:dyDescent="0.2"/>
    <row r="7174" s="13" customFormat="1" x14ac:dyDescent="0.2"/>
    <row r="7175" s="13" customFormat="1" x14ac:dyDescent="0.2"/>
    <row r="7176" s="13" customFormat="1" x14ac:dyDescent="0.2"/>
    <row r="7177" s="13" customFormat="1" x14ac:dyDescent="0.2"/>
    <row r="7178" s="13" customFormat="1" x14ac:dyDescent="0.2"/>
    <row r="7179" s="13" customFormat="1" x14ac:dyDescent="0.2"/>
    <row r="7180" s="13" customFormat="1" x14ac:dyDescent="0.2"/>
    <row r="7181" s="13" customFormat="1" x14ac:dyDescent="0.2"/>
    <row r="7182" s="13" customFormat="1" x14ac:dyDescent="0.2"/>
    <row r="7183" s="13" customFormat="1" x14ac:dyDescent="0.2"/>
    <row r="7184" s="13" customFormat="1" x14ac:dyDescent="0.2"/>
    <row r="7185" s="13" customFormat="1" x14ac:dyDescent="0.2"/>
    <row r="7186" s="13" customFormat="1" x14ac:dyDescent="0.2"/>
    <row r="7187" s="13" customFormat="1" x14ac:dyDescent="0.2"/>
    <row r="7188" s="13" customFormat="1" x14ac:dyDescent="0.2"/>
    <row r="7189" s="13" customFormat="1" x14ac:dyDescent="0.2"/>
    <row r="7190" s="13" customFormat="1" x14ac:dyDescent="0.2"/>
    <row r="7191" s="13" customFormat="1" x14ac:dyDescent="0.2"/>
    <row r="7192" s="13" customFormat="1" x14ac:dyDescent="0.2"/>
    <row r="7193" s="13" customFormat="1" x14ac:dyDescent="0.2"/>
    <row r="7194" s="13" customFormat="1" x14ac:dyDescent="0.2"/>
    <row r="7195" s="13" customFormat="1" x14ac:dyDescent="0.2"/>
    <row r="7196" s="13" customFormat="1" x14ac:dyDescent="0.2"/>
    <row r="7197" s="13" customFormat="1" x14ac:dyDescent="0.2"/>
    <row r="7198" s="13" customFormat="1" x14ac:dyDescent="0.2"/>
    <row r="7199" s="13" customFormat="1" x14ac:dyDescent="0.2"/>
    <row r="7200" s="13" customFormat="1" x14ac:dyDescent="0.2"/>
    <row r="7201" s="13" customFormat="1" x14ac:dyDescent="0.2"/>
    <row r="7202" s="13" customFormat="1" x14ac:dyDescent="0.2"/>
    <row r="7203" s="13" customFormat="1" x14ac:dyDescent="0.2"/>
    <row r="7204" s="13" customFormat="1" x14ac:dyDescent="0.2"/>
    <row r="7205" s="13" customFormat="1" x14ac:dyDescent="0.2"/>
    <row r="7206" s="13" customFormat="1" x14ac:dyDescent="0.2"/>
    <row r="7207" s="13" customFormat="1" x14ac:dyDescent="0.2"/>
    <row r="7208" s="13" customFormat="1" x14ac:dyDescent="0.2"/>
    <row r="7209" s="13" customFormat="1" x14ac:dyDescent="0.2"/>
    <row r="7210" s="13" customFormat="1" x14ac:dyDescent="0.2"/>
    <row r="7211" s="13" customFormat="1" x14ac:dyDescent="0.2"/>
    <row r="7212" s="13" customFormat="1" x14ac:dyDescent="0.2"/>
    <row r="7213" s="13" customFormat="1" x14ac:dyDescent="0.2"/>
    <row r="7214" s="13" customFormat="1" x14ac:dyDescent="0.2"/>
    <row r="7215" s="13" customFormat="1" x14ac:dyDescent="0.2"/>
    <row r="7216" s="13" customFormat="1" x14ac:dyDescent="0.2"/>
    <row r="7217" s="13" customFormat="1" x14ac:dyDescent="0.2"/>
    <row r="7218" s="13" customFormat="1" x14ac:dyDescent="0.2"/>
    <row r="7219" s="13" customFormat="1" x14ac:dyDescent="0.2"/>
    <row r="7220" s="13" customFormat="1" x14ac:dyDescent="0.2"/>
    <row r="7221" s="13" customFormat="1" x14ac:dyDescent="0.2"/>
    <row r="7222" s="13" customFormat="1" x14ac:dyDescent="0.2"/>
    <row r="7223" s="13" customFormat="1" x14ac:dyDescent="0.2"/>
    <row r="7224" s="13" customFormat="1" x14ac:dyDescent="0.2"/>
    <row r="7225" s="13" customFormat="1" x14ac:dyDescent="0.2"/>
    <row r="7226" s="13" customFormat="1" x14ac:dyDescent="0.2"/>
    <row r="7227" s="13" customFormat="1" x14ac:dyDescent="0.2"/>
    <row r="7228" s="13" customFormat="1" x14ac:dyDescent="0.2"/>
    <row r="7229" s="13" customFormat="1" x14ac:dyDescent="0.2"/>
    <row r="7230" s="13" customFormat="1" x14ac:dyDescent="0.2"/>
    <row r="7231" s="13" customFormat="1" x14ac:dyDescent="0.2"/>
    <row r="7232" s="13" customFormat="1" x14ac:dyDescent="0.2"/>
    <row r="7233" s="13" customFormat="1" x14ac:dyDescent="0.2"/>
    <row r="7234" s="13" customFormat="1" x14ac:dyDescent="0.2"/>
    <row r="7235" s="13" customFormat="1" x14ac:dyDescent="0.2"/>
    <row r="7236" s="13" customFormat="1" x14ac:dyDescent="0.2"/>
    <row r="7237" s="13" customFormat="1" x14ac:dyDescent="0.2"/>
    <row r="7238" s="13" customFormat="1" x14ac:dyDescent="0.2"/>
    <row r="7239" s="13" customFormat="1" x14ac:dyDescent="0.2"/>
    <row r="7240" s="13" customFormat="1" x14ac:dyDescent="0.2"/>
    <row r="7241" s="13" customFormat="1" x14ac:dyDescent="0.2"/>
    <row r="7242" s="13" customFormat="1" x14ac:dyDescent="0.2"/>
    <row r="7243" s="13" customFormat="1" x14ac:dyDescent="0.2"/>
    <row r="7244" s="13" customFormat="1" x14ac:dyDescent="0.2"/>
    <row r="7245" s="13" customFormat="1" x14ac:dyDescent="0.2"/>
    <row r="7246" s="13" customFormat="1" x14ac:dyDescent="0.2"/>
    <row r="7247" s="13" customFormat="1" x14ac:dyDescent="0.2"/>
    <row r="7248" s="13" customFormat="1" x14ac:dyDescent="0.2"/>
    <row r="7249" s="13" customFormat="1" x14ac:dyDescent="0.2"/>
    <row r="7250" s="13" customFormat="1" x14ac:dyDescent="0.2"/>
    <row r="7251" s="13" customFormat="1" x14ac:dyDescent="0.2"/>
    <row r="7252" s="13" customFormat="1" x14ac:dyDescent="0.2"/>
    <row r="7253" s="13" customFormat="1" x14ac:dyDescent="0.2"/>
    <row r="7254" s="13" customFormat="1" x14ac:dyDescent="0.2"/>
    <row r="7255" s="13" customFormat="1" x14ac:dyDescent="0.2"/>
    <row r="7256" s="13" customFormat="1" x14ac:dyDescent="0.2"/>
    <row r="7257" s="13" customFormat="1" x14ac:dyDescent="0.2"/>
    <row r="7258" s="13" customFormat="1" x14ac:dyDescent="0.2"/>
    <row r="7259" s="13" customFormat="1" x14ac:dyDescent="0.2"/>
    <row r="7260" s="13" customFormat="1" x14ac:dyDescent="0.2"/>
    <row r="7261" s="13" customFormat="1" x14ac:dyDescent="0.2"/>
    <row r="7262" s="13" customFormat="1" x14ac:dyDescent="0.2"/>
    <row r="7263" s="13" customFormat="1" x14ac:dyDescent="0.2"/>
    <row r="7264" s="13" customFormat="1" x14ac:dyDescent="0.2"/>
    <row r="7265" s="13" customFormat="1" x14ac:dyDescent="0.2"/>
    <row r="7266" s="13" customFormat="1" x14ac:dyDescent="0.2"/>
    <row r="7267" s="13" customFormat="1" x14ac:dyDescent="0.2"/>
    <row r="7268" s="13" customFormat="1" x14ac:dyDescent="0.2"/>
    <row r="7269" s="13" customFormat="1" x14ac:dyDescent="0.2"/>
    <row r="7270" s="13" customFormat="1" x14ac:dyDescent="0.2"/>
    <row r="7271" s="13" customFormat="1" x14ac:dyDescent="0.2"/>
    <row r="7272" s="13" customFormat="1" x14ac:dyDescent="0.2"/>
    <row r="7273" s="13" customFormat="1" x14ac:dyDescent="0.2"/>
    <row r="7274" s="13" customFormat="1" x14ac:dyDescent="0.2"/>
    <row r="7275" s="13" customFormat="1" x14ac:dyDescent="0.2"/>
    <row r="7276" s="13" customFormat="1" x14ac:dyDescent="0.2"/>
    <row r="7277" s="13" customFormat="1" x14ac:dyDescent="0.2"/>
    <row r="7278" s="13" customFormat="1" x14ac:dyDescent="0.2"/>
    <row r="7279" s="13" customFormat="1" x14ac:dyDescent="0.2"/>
    <row r="7280" s="13" customFormat="1" x14ac:dyDescent="0.2"/>
    <row r="7281" s="13" customFormat="1" x14ac:dyDescent="0.2"/>
    <row r="7282" s="13" customFormat="1" x14ac:dyDescent="0.2"/>
    <row r="7283" s="13" customFormat="1" x14ac:dyDescent="0.2"/>
    <row r="7284" s="13" customFormat="1" x14ac:dyDescent="0.2"/>
    <row r="7285" s="13" customFormat="1" x14ac:dyDescent="0.2"/>
    <row r="7286" s="13" customFormat="1" x14ac:dyDescent="0.2"/>
    <row r="7287" s="13" customFormat="1" x14ac:dyDescent="0.2"/>
    <row r="7288" s="13" customFormat="1" x14ac:dyDescent="0.2"/>
    <row r="7289" s="13" customFormat="1" x14ac:dyDescent="0.2"/>
    <row r="7290" s="13" customFormat="1" x14ac:dyDescent="0.2"/>
    <row r="7291" s="13" customFormat="1" x14ac:dyDescent="0.2"/>
    <row r="7292" s="13" customFormat="1" x14ac:dyDescent="0.2"/>
    <row r="7293" s="13" customFormat="1" x14ac:dyDescent="0.2"/>
    <row r="7294" s="13" customFormat="1" x14ac:dyDescent="0.2"/>
    <row r="7295" s="13" customFormat="1" x14ac:dyDescent="0.2"/>
    <row r="7296" s="13" customFormat="1" x14ac:dyDescent="0.2"/>
    <row r="7297" s="13" customFormat="1" x14ac:dyDescent="0.2"/>
    <row r="7298" s="13" customFormat="1" x14ac:dyDescent="0.2"/>
    <row r="7299" s="13" customFormat="1" x14ac:dyDescent="0.2"/>
    <row r="7300" s="13" customFormat="1" x14ac:dyDescent="0.2"/>
    <row r="7301" s="13" customFormat="1" x14ac:dyDescent="0.2"/>
    <row r="7302" s="13" customFormat="1" x14ac:dyDescent="0.2"/>
    <row r="7303" s="13" customFormat="1" x14ac:dyDescent="0.2"/>
    <row r="7304" s="13" customFormat="1" x14ac:dyDescent="0.2"/>
    <row r="7305" s="13" customFormat="1" x14ac:dyDescent="0.2"/>
    <row r="7306" s="13" customFormat="1" x14ac:dyDescent="0.2"/>
    <row r="7307" s="13" customFormat="1" x14ac:dyDescent="0.2"/>
    <row r="7308" s="13" customFormat="1" x14ac:dyDescent="0.2"/>
    <row r="7309" s="13" customFormat="1" x14ac:dyDescent="0.2"/>
    <row r="7310" s="13" customFormat="1" x14ac:dyDescent="0.2"/>
    <row r="7311" s="13" customFormat="1" x14ac:dyDescent="0.2"/>
    <row r="7312" s="13" customFormat="1" x14ac:dyDescent="0.2"/>
    <row r="7313" s="13" customFormat="1" x14ac:dyDescent="0.2"/>
    <row r="7314" s="13" customFormat="1" x14ac:dyDescent="0.2"/>
    <row r="7315" s="13" customFormat="1" x14ac:dyDescent="0.2"/>
    <row r="7316" s="13" customFormat="1" x14ac:dyDescent="0.2"/>
    <row r="7317" s="13" customFormat="1" x14ac:dyDescent="0.2"/>
    <row r="7318" s="13" customFormat="1" x14ac:dyDescent="0.2"/>
    <row r="7319" s="13" customFormat="1" x14ac:dyDescent="0.2"/>
    <row r="7320" s="13" customFormat="1" x14ac:dyDescent="0.2"/>
    <row r="7321" s="13" customFormat="1" x14ac:dyDescent="0.2"/>
    <row r="7322" s="13" customFormat="1" x14ac:dyDescent="0.2"/>
    <row r="7323" s="13" customFormat="1" x14ac:dyDescent="0.2"/>
    <row r="7324" s="13" customFormat="1" x14ac:dyDescent="0.2"/>
    <row r="7325" s="13" customFormat="1" x14ac:dyDescent="0.2"/>
    <row r="7326" s="13" customFormat="1" x14ac:dyDescent="0.2"/>
    <row r="7327" s="13" customFormat="1" x14ac:dyDescent="0.2"/>
    <row r="7328" s="13" customFormat="1" x14ac:dyDescent="0.2"/>
    <row r="7329" s="13" customFormat="1" x14ac:dyDescent="0.2"/>
    <row r="7330" s="13" customFormat="1" x14ac:dyDescent="0.2"/>
    <row r="7331" s="13" customFormat="1" x14ac:dyDescent="0.2"/>
    <row r="7332" s="13" customFormat="1" x14ac:dyDescent="0.2"/>
    <row r="7333" s="13" customFormat="1" x14ac:dyDescent="0.2"/>
    <row r="7334" s="13" customFormat="1" x14ac:dyDescent="0.2"/>
    <row r="7335" s="13" customFormat="1" x14ac:dyDescent="0.2"/>
    <row r="7336" s="13" customFormat="1" x14ac:dyDescent="0.2"/>
    <row r="7337" s="13" customFormat="1" x14ac:dyDescent="0.2"/>
    <row r="7338" s="13" customFormat="1" x14ac:dyDescent="0.2"/>
    <row r="7339" s="13" customFormat="1" x14ac:dyDescent="0.2"/>
    <row r="7340" s="13" customFormat="1" x14ac:dyDescent="0.2"/>
    <row r="7341" s="13" customFormat="1" x14ac:dyDescent="0.2"/>
    <row r="7342" s="13" customFormat="1" x14ac:dyDescent="0.2"/>
    <row r="7343" s="13" customFormat="1" x14ac:dyDescent="0.2"/>
    <row r="7344" s="13" customFormat="1" x14ac:dyDescent="0.2"/>
    <row r="7345" s="13" customFormat="1" x14ac:dyDescent="0.2"/>
    <row r="7346" s="13" customFormat="1" x14ac:dyDescent="0.2"/>
    <row r="7347" s="13" customFormat="1" x14ac:dyDescent="0.2"/>
    <row r="7348" s="13" customFormat="1" x14ac:dyDescent="0.2"/>
    <row r="7349" s="13" customFormat="1" x14ac:dyDescent="0.2"/>
    <row r="7350" s="13" customFormat="1" x14ac:dyDescent="0.2"/>
    <row r="7351" s="13" customFormat="1" x14ac:dyDescent="0.2"/>
    <row r="7352" s="13" customFormat="1" x14ac:dyDescent="0.2"/>
    <row r="7353" s="13" customFormat="1" x14ac:dyDescent="0.2"/>
    <row r="7354" s="13" customFormat="1" x14ac:dyDescent="0.2"/>
    <row r="7355" s="13" customFormat="1" x14ac:dyDescent="0.2"/>
    <row r="7356" s="13" customFormat="1" x14ac:dyDescent="0.2"/>
    <row r="7357" s="13" customFormat="1" x14ac:dyDescent="0.2"/>
    <row r="7358" s="13" customFormat="1" x14ac:dyDescent="0.2"/>
    <row r="7359" s="13" customFormat="1" x14ac:dyDescent="0.2"/>
    <row r="7360" s="13" customFormat="1" x14ac:dyDescent="0.2"/>
    <row r="7361" s="13" customFormat="1" x14ac:dyDescent="0.2"/>
    <row r="7362" s="13" customFormat="1" x14ac:dyDescent="0.2"/>
    <row r="7363" s="13" customFormat="1" x14ac:dyDescent="0.2"/>
    <row r="7364" s="13" customFormat="1" x14ac:dyDescent="0.2"/>
    <row r="7365" s="13" customFormat="1" x14ac:dyDescent="0.2"/>
    <row r="7366" s="13" customFormat="1" x14ac:dyDescent="0.2"/>
    <row r="7367" s="13" customFormat="1" x14ac:dyDescent="0.2"/>
    <row r="7368" s="13" customFormat="1" x14ac:dyDescent="0.2"/>
    <row r="7369" s="13" customFormat="1" x14ac:dyDescent="0.2"/>
    <row r="7370" s="13" customFormat="1" x14ac:dyDescent="0.2"/>
    <row r="7371" s="13" customFormat="1" x14ac:dyDescent="0.2"/>
    <row r="7372" s="13" customFormat="1" x14ac:dyDescent="0.2"/>
    <row r="7373" s="13" customFormat="1" x14ac:dyDescent="0.2"/>
    <row r="7374" s="13" customFormat="1" x14ac:dyDescent="0.2"/>
    <row r="7375" s="13" customFormat="1" x14ac:dyDescent="0.2"/>
    <row r="7376" s="13" customFormat="1" x14ac:dyDescent="0.2"/>
    <row r="7377" s="13" customFormat="1" x14ac:dyDescent="0.2"/>
    <row r="7378" s="13" customFormat="1" x14ac:dyDescent="0.2"/>
    <row r="7379" s="13" customFormat="1" x14ac:dyDescent="0.2"/>
    <row r="7380" s="13" customFormat="1" x14ac:dyDescent="0.2"/>
    <row r="7381" s="13" customFormat="1" x14ac:dyDescent="0.2"/>
    <row r="7382" s="13" customFormat="1" x14ac:dyDescent="0.2"/>
    <row r="7383" s="13" customFormat="1" x14ac:dyDescent="0.2"/>
    <row r="7384" s="13" customFormat="1" x14ac:dyDescent="0.2"/>
    <row r="7385" s="13" customFormat="1" x14ac:dyDescent="0.2"/>
    <row r="7386" s="13" customFormat="1" x14ac:dyDescent="0.2"/>
    <row r="7387" s="13" customFormat="1" x14ac:dyDescent="0.2"/>
    <row r="7388" s="13" customFormat="1" x14ac:dyDescent="0.2"/>
    <row r="7389" s="13" customFormat="1" x14ac:dyDescent="0.2"/>
    <row r="7390" s="13" customFormat="1" x14ac:dyDescent="0.2"/>
    <row r="7391" s="13" customFormat="1" x14ac:dyDescent="0.2"/>
    <row r="7392" s="13" customFormat="1" x14ac:dyDescent="0.2"/>
    <row r="7393" s="13" customFormat="1" x14ac:dyDescent="0.2"/>
    <row r="7394" s="13" customFormat="1" x14ac:dyDescent="0.2"/>
    <row r="7395" s="13" customFormat="1" x14ac:dyDescent="0.2"/>
    <row r="7396" s="13" customFormat="1" x14ac:dyDescent="0.2"/>
    <row r="7397" s="13" customFormat="1" x14ac:dyDescent="0.2"/>
    <row r="7398" s="13" customFormat="1" x14ac:dyDescent="0.2"/>
    <row r="7399" s="13" customFormat="1" x14ac:dyDescent="0.2"/>
    <row r="7400" s="13" customFormat="1" x14ac:dyDescent="0.2"/>
    <row r="7401" s="13" customFormat="1" x14ac:dyDescent="0.2"/>
    <row r="7402" s="13" customFormat="1" x14ac:dyDescent="0.2"/>
    <row r="7403" s="13" customFormat="1" x14ac:dyDescent="0.2"/>
    <row r="7404" s="13" customFormat="1" x14ac:dyDescent="0.2"/>
    <row r="7405" s="13" customFormat="1" x14ac:dyDescent="0.2"/>
    <row r="7406" s="13" customFormat="1" x14ac:dyDescent="0.2"/>
    <row r="7407" s="13" customFormat="1" x14ac:dyDescent="0.2"/>
    <row r="7408" s="13" customFormat="1" x14ac:dyDescent="0.2"/>
    <row r="7409" s="13" customFormat="1" x14ac:dyDescent="0.2"/>
    <row r="7410" s="13" customFormat="1" x14ac:dyDescent="0.2"/>
    <row r="7411" s="13" customFormat="1" x14ac:dyDescent="0.2"/>
    <row r="7412" s="13" customFormat="1" x14ac:dyDescent="0.2"/>
    <row r="7413" s="13" customFormat="1" x14ac:dyDescent="0.2"/>
    <row r="7414" s="13" customFormat="1" x14ac:dyDescent="0.2"/>
    <row r="7415" s="13" customFormat="1" x14ac:dyDescent="0.2"/>
    <row r="7416" s="13" customFormat="1" x14ac:dyDescent="0.2"/>
    <row r="7417" s="13" customFormat="1" x14ac:dyDescent="0.2"/>
    <row r="7418" s="13" customFormat="1" x14ac:dyDescent="0.2"/>
    <row r="7419" s="13" customFormat="1" x14ac:dyDescent="0.2"/>
    <row r="7420" s="13" customFormat="1" x14ac:dyDescent="0.2"/>
    <row r="7421" s="13" customFormat="1" x14ac:dyDescent="0.2"/>
    <row r="7422" s="13" customFormat="1" x14ac:dyDescent="0.2"/>
    <row r="7423" s="13" customFormat="1" x14ac:dyDescent="0.2"/>
    <row r="7424" s="13" customFormat="1" x14ac:dyDescent="0.2"/>
    <row r="7425" s="13" customFormat="1" x14ac:dyDescent="0.2"/>
    <row r="7426" s="13" customFormat="1" x14ac:dyDescent="0.2"/>
    <row r="7427" s="13" customFormat="1" x14ac:dyDescent="0.2"/>
    <row r="7428" s="13" customFormat="1" x14ac:dyDescent="0.2"/>
    <row r="7429" s="13" customFormat="1" x14ac:dyDescent="0.2"/>
    <row r="7430" s="13" customFormat="1" x14ac:dyDescent="0.2"/>
    <row r="7431" s="13" customFormat="1" x14ac:dyDescent="0.2"/>
    <row r="7432" s="13" customFormat="1" x14ac:dyDescent="0.2"/>
    <row r="7433" s="13" customFormat="1" x14ac:dyDescent="0.2"/>
    <row r="7434" s="13" customFormat="1" x14ac:dyDescent="0.2"/>
    <row r="7435" s="13" customFormat="1" x14ac:dyDescent="0.2"/>
    <row r="7436" s="13" customFormat="1" x14ac:dyDescent="0.2"/>
    <row r="7437" s="13" customFormat="1" x14ac:dyDescent="0.2"/>
    <row r="7438" s="13" customFormat="1" x14ac:dyDescent="0.2"/>
    <row r="7439" s="13" customFormat="1" x14ac:dyDescent="0.2"/>
    <row r="7440" s="13" customFormat="1" x14ac:dyDescent="0.2"/>
    <row r="7441" s="13" customFormat="1" x14ac:dyDescent="0.2"/>
    <row r="7442" s="13" customFormat="1" x14ac:dyDescent="0.2"/>
    <row r="7443" s="13" customFormat="1" x14ac:dyDescent="0.2"/>
    <row r="7444" s="13" customFormat="1" x14ac:dyDescent="0.2"/>
    <row r="7445" s="13" customFormat="1" x14ac:dyDescent="0.2"/>
    <row r="7446" s="13" customFormat="1" x14ac:dyDescent="0.2"/>
    <row r="7447" s="13" customFormat="1" x14ac:dyDescent="0.2"/>
    <row r="7448" s="13" customFormat="1" x14ac:dyDescent="0.2"/>
    <row r="7449" s="13" customFormat="1" x14ac:dyDescent="0.2"/>
    <row r="7450" s="13" customFormat="1" x14ac:dyDescent="0.2"/>
    <row r="7451" s="13" customFormat="1" x14ac:dyDescent="0.2"/>
    <row r="7452" s="13" customFormat="1" x14ac:dyDescent="0.2"/>
    <row r="7453" s="13" customFormat="1" x14ac:dyDescent="0.2"/>
    <row r="7454" s="13" customFormat="1" x14ac:dyDescent="0.2"/>
    <row r="7455" s="13" customFormat="1" x14ac:dyDescent="0.2"/>
    <row r="7456" s="13" customFormat="1" x14ac:dyDescent="0.2"/>
    <row r="7457" s="13" customFormat="1" x14ac:dyDescent="0.2"/>
    <row r="7458" s="13" customFormat="1" x14ac:dyDescent="0.2"/>
    <row r="7459" s="13" customFormat="1" x14ac:dyDescent="0.2"/>
    <row r="7460" s="13" customFormat="1" x14ac:dyDescent="0.2"/>
    <row r="7461" s="13" customFormat="1" x14ac:dyDescent="0.2"/>
    <row r="7462" s="13" customFormat="1" x14ac:dyDescent="0.2"/>
    <row r="7463" s="13" customFormat="1" x14ac:dyDescent="0.2"/>
    <row r="7464" s="13" customFormat="1" x14ac:dyDescent="0.2"/>
    <row r="7465" s="13" customFormat="1" x14ac:dyDescent="0.2"/>
    <row r="7466" s="13" customFormat="1" x14ac:dyDescent="0.2"/>
    <row r="7467" s="13" customFormat="1" x14ac:dyDescent="0.2"/>
    <row r="7468" s="13" customFormat="1" x14ac:dyDescent="0.2"/>
    <row r="7469" s="13" customFormat="1" x14ac:dyDescent="0.2"/>
    <row r="7470" s="13" customFormat="1" x14ac:dyDescent="0.2"/>
    <row r="7471" s="13" customFormat="1" x14ac:dyDescent="0.2"/>
    <row r="7472" s="13" customFormat="1" x14ac:dyDescent="0.2"/>
    <row r="7473" s="13" customFormat="1" x14ac:dyDescent="0.2"/>
    <row r="7474" s="13" customFormat="1" x14ac:dyDescent="0.2"/>
    <row r="7475" s="13" customFormat="1" x14ac:dyDescent="0.2"/>
    <row r="7476" s="13" customFormat="1" x14ac:dyDescent="0.2"/>
    <row r="7477" s="13" customFormat="1" x14ac:dyDescent="0.2"/>
    <row r="7478" s="13" customFormat="1" x14ac:dyDescent="0.2"/>
    <row r="7479" s="13" customFormat="1" x14ac:dyDescent="0.2"/>
    <row r="7480" s="13" customFormat="1" x14ac:dyDescent="0.2"/>
    <row r="7481" s="13" customFormat="1" x14ac:dyDescent="0.2"/>
    <row r="7482" s="13" customFormat="1" x14ac:dyDescent="0.2"/>
    <row r="7483" s="13" customFormat="1" x14ac:dyDescent="0.2"/>
    <row r="7484" s="13" customFormat="1" x14ac:dyDescent="0.2"/>
    <row r="7485" s="13" customFormat="1" x14ac:dyDescent="0.2"/>
    <row r="7486" s="13" customFormat="1" x14ac:dyDescent="0.2"/>
    <row r="7487" s="13" customFormat="1" x14ac:dyDescent="0.2"/>
    <row r="7488" s="13" customFormat="1" x14ac:dyDescent="0.2"/>
    <row r="7489" s="13" customFormat="1" x14ac:dyDescent="0.2"/>
    <row r="7490" s="13" customFormat="1" x14ac:dyDescent="0.2"/>
    <row r="7491" s="13" customFormat="1" x14ac:dyDescent="0.2"/>
    <row r="7492" s="13" customFormat="1" x14ac:dyDescent="0.2"/>
    <row r="7493" s="13" customFormat="1" x14ac:dyDescent="0.2"/>
    <row r="7494" s="13" customFormat="1" x14ac:dyDescent="0.2"/>
    <row r="7495" s="13" customFormat="1" x14ac:dyDescent="0.2"/>
    <row r="7496" s="13" customFormat="1" x14ac:dyDescent="0.2"/>
    <row r="7497" s="13" customFormat="1" x14ac:dyDescent="0.2"/>
    <row r="7498" s="13" customFormat="1" x14ac:dyDescent="0.2"/>
    <row r="7499" s="13" customFormat="1" x14ac:dyDescent="0.2"/>
    <row r="7500" s="13" customFormat="1" x14ac:dyDescent="0.2"/>
    <row r="7501" s="13" customFormat="1" x14ac:dyDescent="0.2"/>
    <row r="7502" s="13" customFormat="1" x14ac:dyDescent="0.2"/>
    <row r="7503" s="13" customFormat="1" x14ac:dyDescent="0.2"/>
    <row r="7504" s="13" customFormat="1" x14ac:dyDescent="0.2"/>
    <row r="7505" s="13" customFormat="1" x14ac:dyDescent="0.2"/>
    <row r="7506" s="13" customFormat="1" x14ac:dyDescent="0.2"/>
    <row r="7507" s="13" customFormat="1" x14ac:dyDescent="0.2"/>
    <row r="7508" s="13" customFormat="1" x14ac:dyDescent="0.2"/>
    <row r="7509" s="13" customFormat="1" x14ac:dyDescent="0.2"/>
    <row r="7510" s="13" customFormat="1" x14ac:dyDescent="0.2"/>
    <row r="7511" s="13" customFormat="1" x14ac:dyDescent="0.2"/>
    <row r="7512" s="13" customFormat="1" x14ac:dyDescent="0.2"/>
    <row r="7513" s="13" customFormat="1" x14ac:dyDescent="0.2"/>
    <row r="7514" s="13" customFormat="1" x14ac:dyDescent="0.2"/>
    <row r="7515" s="13" customFormat="1" x14ac:dyDescent="0.2"/>
    <row r="7516" s="13" customFormat="1" x14ac:dyDescent="0.2"/>
    <row r="7517" s="13" customFormat="1" x14ac:dyDescent="0.2"/>
    <row r="7518" s="13" customFormat="1" x14ac:dyDescent="0.2"/>
    <row r="7519" s="13" customFormat="1" x14ac:dyDescent="0.2"/>
    <row r="7520" s="13" customFormat="1" x14ac:dyDescent="0.2"/>
    <row r="7521" s="13" customFormat="1" x14ac:dyDescent="0.2"/>
    <row r="7522" s="13" customFormat="1" x14ac:dyDescent="0.2"/>
    <row r="7523" s="13" customFormat="1" x14ac:dyDescent="0.2"/>
    <row r="7524" s="13" customFormat="1" x14ac:dyDescent="0.2"/>
    <row r="7525" s="13" customFormat="1" x14ac:dyDescent="0.2"/>
    <row r="7526" s="13" customFormat="1" x14ac:dyDescent="0.2"/>
    <row r="7527" s="13" customFormat="1" x14ac:dyDescent="0.2"/>
    <row r="7528" s="13" customFormat="1" x14ac:dyDescent="0.2"/>
    <row r="7529" s="13" customFormat="1" x14ac:dyDescent="0.2"/>
    <row r="7530" s="13" customFormat="1" x14ac:dyDescent="0.2"/>
    <row r="7531" s="13" customFormat="1" x14ac:dyDescent="0.2"/>
    <row r="7532" s="13" customFormat="1" x14ac:dyDescent="0.2"/>
    <row r="7533" s="13" customFormat="1" x14ac:dyDescent="0.2"/>
    <row r="7534" s="13" customFormat="1" x14ac:dyDescent="0.2"/>
    <row r="7535" s="13" customFormat="1" x14ac:dyDescent="0.2"/>
    <row r="7536" s="13" customFormat="1" x14ac:dyDescent="0.2"/>
    <row r="7537" s="13" customFormat="1" x14ac:dyDescent="0.2"/>
    <row r="7538" s="13" customFormat="1" x14ac:dyDescent="0.2"/>
    <row r="7539" s="13" customFormat="1" x14ac:dyDescent="0.2"/>
    <row r="7540" s="13" customFormat="1" x14ac:dyDescent="0.2"/>
    <row r="7541" s="13" customFormat="1" x14ac:dyDescent="0.2"/>
    <row r="7542" s="13" customFormat="1" x14ac:dyDescent="0.2"/>
    <row r="7543" s="13" customFormat="1" x14ac:dyDescent="0.2"/>
    <row r="7544" s="13" customFormat="1" x14ac:dyDescent="0.2"/>
    <row r="7545" s="13" customFormat="1" x14ac:dyDescent="0.2"/>
    <row r="7546" s="13" customFormat="1" x14ac:dyDescent="0.2"/>
    <row r="7547" s="13" customFormat="1" x14ac:dyDescent="0.2"/>
    <row r="7548" s="13" customFormat="1" x14ac:dyDescent="0.2"/>
    <row r="7549" s="13" customFormat="1" x14ac:dyDescent="0.2"/>
    <row r="7550" s="13" customFormat="1" x14ac:dyDescent="0.2"/>
    <row r="7551" s="13" customFormat="1" x14ac:dyDescent="0.2"/>
    <row r="7552" s="13" customFormat="1" x14ac:dyDescent="0.2"/>
    <row r="7553" s="13" customFormat="1" x14ac:dyDescent="0.2"/>
    <row r="7554" s="13" customFormat="1" x14ac:dyDescent="0.2"/>
    <row r="7555" s="13" customFormat="1" x14ac:dyDescent="0.2"/>
    <row r="7556" s="13" customFormat="1" x14ac:dyDescent="0.2"/>
    <row r="7557" s="13" customFormat="1" x14ac:dyDescent="0.2"/>
    <row r="7558" s="13" customFormat="1" x14ac:dyDescent="0.2"/>
    <row r="7559" s="13" customFormat="1" x14ac:dyDescent="0.2"/>
    <row r="7560" s="13" customFormat="1" x14ac:dyDescent="0.2"/>
    <row r="7561" s="13" customFormat="1" x14ac:dyDescent="0.2"/>
    <row r="7562" s="13" customFormat="1" x14ac:dyDescent="0.2"/>
    <row r="7563" s="13" customFormat="1" x14ac:dyDescent="0.2"/>
    <row r="7564" s="13" customFormat="1" x14ac:dyDescent="0.2"/>
    <row r="7565" s="13" customFormat="1" x14ac:dyDescent="0.2"/>
    <row r="7566" s="13" customFormat="1" x14ac:dyDescent="0.2"/>
    <row r="7567" s="13" customFormat="1" x14ac:dyDescent="0.2"/>
    <row r="7568" s="13" customFormat="1" x14ac:dyDescent="0.2"/>
    <row r="7569" s="13" customFormat="1" x14ac:dyDescent="0.2"/>
    <row r="7570" s="13" customFormat="1" x14ac:dyDescent="0.2"/>
    <row r="7571" s="13" customFormat="1" x14ac:dyDescent="0.2"/>
    <row r="7572" s="13" customFormat="1" x14ac:dyDescent="0.2"/>
    <row r="7573" s="13" customFormat="1" x14ac:dyDescent="0.2"/>
    <row r="7574" s="13" customFormat="1" x14ac:dyDescent="0.2"/>
    <row r="7575" s="13" customFormat="1" x14ac:dyDescent="0.2"/>
    <row r="7576" s="13" customFormat="1" x14ac:dyDescent="0.2"/>
    <row r="7577" s="13" customFormat="1" x14ac:dyDescent="0.2"/>
    <row r="7578" s="13" customFormat="1" x14ac:dyDescent="0.2"/>
    <row r="7579" s="13" customFormat="1" x14ac:dyDescent="0.2"/>
    <row r="7580" s="13" customFormat="1" x14ac:dyDescent="0.2"/>
    <row r="7581" s="13" customFormat="1" x14ac:dyDescent="0.2"/>
    <row r="7582" s="13" customFormat="1" x14ac:dyDescent="0.2"/>
    <row r="7583" s="13" customFormat="1" x14ac:dyDescent="0.2"/>
    <row r="7584" s="13" customFormat="1" x14ac:dyDescent="0.2"/>
    <row r="7585" s="13" customFormat="1" x14ac:dyDescent="0.2"/>
    <row r="7586" s="13" customFormat="1" x14ac:dyDescent="0.2"/>
    <row r="7587" s="13" customFormat="1" x14ac:dyDescent="0.2"/>
    <row r="7588" s="13" customFormat="1" x14ac:dyDescent="0.2"/>
    <row r="7589" s="13" customFormat="1" x14ac:dyDescent="0.2"/>
    <row r="7590" s="13" customFormat="1" x14ac:dyDescent="0.2"/>
    <row r="7591" s="13" customFormat="1" x14ac:dyDescent="0.2"/>
    <row r="7592" s="13" customFormat="1" x14ac:dyDescent="0.2"/>
    <row r="7593" s="13" customFormat="1" x14ac:dyDescent="0.2"/>
    <row r="7594" s="13" customFormat="1" x14ac:dyDescent="0.2"/>
    <row r="7595" s="13" customFormat="1" x14ac:dyDescent="0.2"/>
    <row r="7596" s="13" customFormat="1" x14ac:dyDescent="0.2"/>
    <row r="7597" s="13" customFormat="1" x14ac:dyDescent="0.2"/>
    <row r="7598" s="13" customFormat="1" x14ac:dyDescent="0.2"/>
    <row r="7599" s="13" customFormat="1" x14ac:dyDescent="0.2"/>
    <row r="7600" s="13" customFormat="1" x14ac:dyDescent="0.2"/>
    <row r="7601" s="13" customFormat="1" x14ac:dyDescent="0.2"/>
    <row r="7602" s="13" customFormat="1" x14ac:dyDescent="0.2"/>
    <row r="7603" s="13" customFormat="1" x14ac:dyDescent="0.2"/>
    <row r="7604" s="13" customFormat="1" x14ac:dyDescent="0.2"/>
    <row r="7605" s="13" customFormat="1" x14ac:dyDescent="0.2"/>
    <row r="7606" s="13" customFormat="1" x14ac:dyDescent="0.2"/>
    <row r="7607" s="13" customFormat="1" x14ac:dyDescent="0.2"/>
    <row r="7608" s="13" customFormat="1" x14ac:dyDescent="0.2"/>
    <row r="7609" s="13" customFormat="1" x14ac:dyDescent="0.2"/>
    <row r="7610" s="13" customFormat="1" x14ac:dyDescent="0.2"/>
    <row r="7611" s="13" customFormat="1" x14ac:dyDescent="0.2"/>
    <row r="7612" s="13" customFormat="1" x14ac:dyDescent="0.2"/>
    <row r="7613" s="13" customFormat="1" x14ac:dyDescent="0.2"/>
    <row r="7614" s="13" customFormat="1" x14ac:dyDescent="0.2"/>
    <row r="7615" s="13" customFormat="1" x14ac:dyDescent="0.2"/>
    <row r="7616" s="13" customFormat="1" x14ac:dyDescent="0.2"/>
    <row r="7617" s="13" customFormat="1" x14ac:dyDescent="0.2"/>
    <row r="7618" s="13" customFormat="1" x14ac:dyDescent="0.2"/>
    <row r="7619" s="13" customFormat="1" x14ac:dyDescent="0.2"/>
    <row r="7620" s="13" customFormat="1" x14ac:dyDescent="0.2"/>
    <row r="7621" s="13" customFormat="1" x14ac:dyDescent="0.2"/>
    <row r="7622" s="13" customFormat="1" x14ac:dyDescent="0.2"/>
    <row r="7623" s="13" customFormat="1" x14ac:dyDescent="0.2"/>
    <row r="7624" s="13" customFormat="1" x14ac:dyDescent="0.2"/>
    <row r="7625" s="13" customFormat="1" x14ac:dyDescent="0.2"/>
    <row r="7626" s="13" customFormat="1" x14ac:dyDescent="0.2"/>
    <row r="7627" s="13" customFormat="1" x14ac:dyDescent="0.2"/>
    <row r="7628" s="13" customFormat="1" x14ac:dyDescent="0.2"/>
    <row r="7629" s="13" customFormat="1" x14ac:dyDescent="0.2"/>
    <row r="7630" s="13" customFormat="1" x14ac:dyDescent="0.2"/>
    <row r="7631" s="13" customFormat="1" x14ac:dyDescent="0.2"/>
    <row r="7632" s="13" customFormat="1" x14ac:dyDescent="0.2"/>
    <row r="7633" s="13" customFormat="1" x14ac:dyDescent="0.2"/>
    <row r="7634" s="13" customFormat="1" x14ac:dyDescent="0.2"/>
    <row r="7635" s="13" customFormat="1" x14ac:dyDescent="0.2"/>
    <row r="7636" s="13" customFormat="1" x14ac:dyDescent="0.2"/>
    <row r="7637" s="13" customFormat="1" x14ac:dyDescent="0.2"/>
    <row r="7638" s="13" customFormat="1" x14ac:dyDescent="0.2"/>
    <row r="7639" s="13" customFormat="1" x14ac:dyDescent="0.2"/>
    <row r="7640" s="13" customFormat="1" x14ac:dyDescent="0.2"/>
    <row r="7641" s="13" customFormat="1" x14ac:dyDescent="0.2"/>
    <row r="7642" s="13" customFormat="1" x14ac:dyDescent="0.2"/>
    <row r="7643" s="13" customFormat="1" x14ac:dyDescent="0.2"/>
    <row r="7644" s="13" customFormat="1" x14ac:dyDescent="0.2"/>
    <row r="7645" s="13" customFormat="1" x14ac:dyDescent="0.2"/>
    <row r="7646" s="13" customFormat="1" x14ac:dyDescent="0.2"/>
    <row r="7647" s="13" customFormat="1" x14ac:dyDescent="0.2"/>
    <row r="7648" s="13" customFormat="1" x14ac:dyDescent="0.2"/>
    <row r="7649" s="13" customFormat="1" x14ac:dyDescent="0.2"/>
    <row r="7650" s="13" customFormat="1" x14ac:dyDescent="0.2"/>
    <row r="7651" s="13" customFormat="1" x14ac:dyDescent="0.2"/>
    <row r="7652" s="13" customFormat="1" x14ac:dyDescent="0.2"/>
    <row r="7653" s="13" customFormat="1" x14ac:dyDescent="0.2"/>
    <row r="7654" s="13" customFormat="1" x14ac:dyDescent="0.2"/>
    <row r="7655" s="13" customFormat="1" x14ac:dyDescent="0.2"/>
    <row r="7656" s="13" customFormat="1" x14ac:dyDescent="0.2"/>
    <row r="7657" s="13" customFormat="1" x14ac:dyDescent="0.2"/>
    <row r="7658" s="13" customFormat="1" x14ac:dyDescent="0.2"/>
    <row r="7659" s="13" customFormat="1" x14ac:dyDescent="0.2"/>
    <row r="7660" s="13" customFormat="1" x14ac:dyDescent="0.2"/>
    <row r="7661" s="13" customFormat="1" x14ac:dyDescent="0.2"/>
    <row r="7662" s="13" customFormat="1" x14ac:dyDescent="0.2"/>
    <row r="7663" s="13" customFormat="1" x14ac:dyDescent="0.2"/>
    <row r="7664" s="13" customFormat="1" x14ac:dyDescent="0.2"/>
    <row r="7665" s="13" customFormat="1" x14ac:dyDescent="0.2"/>
    <row r="7666" s="13" customFormat="1" x14ac:dyDescent="0.2"/>
    <row r="7667" s="13" customFormat="1" x14ac:dyDescent="0.2"/>
    <row r="7668" s="13" customFormat="1" x14ac:dyDescent="0.2"/>
    <row r="7669" s="13" customFormat="1" x14ac:dyDescent="0.2"/>
    <row r="7670" s="13" customFormat="1" x14ac:dyDescent="0.2"/>
    <row r="7671" s="13" customFormat="1" x14ac:dyDescent="0.2"/>
    <row r="7672" s="13" customFormat="1" x14ac:dyDescent="0.2"/>
    <row r="7673" s="13" customFormat="1" x14ac:dyDescent="0.2"/>
    <row r="7674" s="13" customFormat="1" x14ac:dyDescent="0.2"/>
    <row r="7675" s="13" customFormat="1" x14ac:dyDescent="0.2"/>
    <row r="7676" s="13" customFormat="1" x14ac:dyDescent="0.2"/>
    <row r="7677" s="13" customFormat="1" x14ac:dyDescent="0.2"/>
    <row r="7678" s="13" customFormat="1" x14ac:dyDescent="0.2"/>
    <row r="7679" s="13" customFormat="1" x14ac:dyDescent="0.2"/>
    <row r="7680" s="13" customFormat="1" x14ac:dyDescent="0.2"/>
    <row r="7681" s="13" customFormat="1" x14ac:dyDescent="0.2"/>
    <row r="7682" s="13" customFormat="1" x14ac:dyDescent="0.2"/>
    <row r="7683" s="13" customFormat="1" x14ac:dyDescent="0.2"/>
    <row r="7684" s="13" customFormat="1" x14ac:dyDescent="0.2"/>
    <row r="7685" s="13" customFormat="1" x14ac:dyDescent="0.2"/>
    <row r="7686" s="13" customFormat="1" x14ac:dyDescent="0.2"/>
    <row r="7687" s="13" customFormat="1" x14ac:dyDescent="0.2"/>
    <row r="7688" s="13" customFormat="1" x14ac:dyDescent="0.2"/>
    <row r="7689" s="13" customFormat="1" x14ac:dyDescent="0.2"/>
    <row r="7690" s="13" customFormat="1" x14ac:dyDescent="0.2"/>
    <row r="7691" s="13" customFormat="1" x14ac:dyDescent="0.2"/>
    <row r="7692" s="13" customFormat="1" x14ac:dyDescent="0.2"/>
    <row r="7693" s="13" customFormat="1" x14ac:dyDescent="0.2"/>
    <row r="7694" s="13" customFormat="1" x14ac:dyDescent="0.2"/>
    <row r="7695" s="13" customFormat="1" x14ac:dyDescent="0.2"/>
    <row r="7696" s="13" customFormat="1" x14ac:dyDescent="0.2"/>
    <row r="7697" s="13" customFormat="1" x14ac:dyDescent="0.2"/>
    <row r="7698" s="13" customFormat="1" x14ac:dyDescent="0.2"/>
    <row r="7699" s="13" customFormat="1" x14ac:dyDescent="0.2"/>
    <row r="7700" s="13" customFormat="1" x14ac:dyDescent="0.2"/>
    <row r="7701" s="13" customFormat="1" x14ac:dyDescent="0.2"/>
    <row r="7702" s="13" customFormat="1" x14ac:dyDescent="0.2"/>
    <row r="7703" s="13" customFormat="1" x14ac:dyDescent="0.2"/>
    <row r="7704" s="13" customFormat="1" x14ac:dyDescent="0.2"/>
    <row r="7705" s="13" customFormat="1" x14ac:dyDescent="0.2"/>
    <row r="7706" s="13" customFormat="1" x14ac:dyDescent="0.2"/>
    <row r="7707" s="13" customFormat="1" x14ac:dyDescent="0.2"/>
    <row r="7708" s="13" customFormat="1" x14ac:dyDescent="0.2"/>
    <row r="7709" s="13" customFormat="1" x14ac:dyDescent="0.2"/>
    <row r="7710" s="13" customFormat="1" x14ac:dyDescent="0.2"/>
    <row r="7711" s="13" customFormat="1" x14ac:dyDescent="0.2"/>
    <row r="7712" s="13" customFormat="1" x14ac:dyDescent="0.2"/>
    <row r="7713" s="13" customFormat="1" x14ac:dyDescent="0.2"/>
    <row r="7714" s="13" customFormat="1" x14ac:dyDescent="0.2"/>
    <row r="7715" s="13" customFormat="1" x14ac:dyDescent="0.2"/>
    <row r="7716" s="13" customFormat="1" x14ac:dyDescent="0.2"/>
    <row r="7717" s="13" customFormat="1" x14ac:dyDescent="0.2"/>
    <row r="7718" s="13" customFormat="1" x14ac:dyDescent="0.2"/>
    <row r="7719" s="13" customFormat="1" x14ac:dyDescent="0.2"/>
    <row r="7720" s="13" customFormat="1" x14ac:dyDescent="0.2"/>
    <row r="7721" s="13" customFormat="1" x14ac:dyDescent="0.2"/>
    <row r="7722" s="13" customFormat="1" x14ac:dyDescent="0.2"/>
    <row r="7723" s="13" customFormat="1" x14ac:dyDescent="0.2"/>
    <row r="7724" s="13" customFormat="1" x14ac:dyDescent="0.2"/>
    <row r="7725" s="13" customFormat="1" x14ac:dyDescent="0.2"/>
    <row r="7726" s="13" customFormat="1" x14ac:dyDescent="0.2"/>
    <row r="7727" s="13" customFormat="1" x14ac:dyDescent="0.2"/>
    <row r="7728" s="13" customFormat="1" x14ac:dyDescent="0.2"/>
    <row r="7729" s="13" customFormat="1" x14ac:dyDescent="0.2"/>
    <row r="7730" s="13" customFormat="1" x14ac:dyDescent="0.2"/>
    <row r="7731" s="13" customFormat="1" x14ac:dyDescent="0.2"/>
    <row r="7732" s="13" customFormat="1" x14ac:dyDescent="0.2"/>
    <row r="7733" s="13" customFormat="1" x14ac:dyDescent="0.2"/>
    <row r="7734" s="13" customFormat="1" x14ac:dyDescent="0.2"/>
    <row r="7735" s="13" customFormat="1" x14ac:dyDescent="0.2"/>
    <row r="7736" s="13" customFormat="1" x14ac:dyDescent="0.2"/>
    <row r="7737" s="13" customFormat="1" x14ac:dyDescent="0.2"/>
    <row r="7738" s="13" customFormat="1" x14ac:dyDescent="0.2"/>
    <row r="7739" s="13" customFormat="1" x14ac:dyDescent="0.2"/>
    <row r="7740" s="13" customFormat="1" x14ac:dyDescent="0.2"/>
    <row r="7741" s="13" customFormat="1" x14ac:dyDescent="0.2"/>
    <row r="7742" s="13" customFormat="1" x14ac:dyDescent="0.2"/>
    <row r="7743" s="13" customFormat="1" x14ac:dyDescent="0.2"/>
    <row r="7744" s="13" customFormat="1" x14ac:dyDescent="0.2"/>
    <row r="7745" s="13" customFormat="1" x14ac:dyDescent="0.2"/>
    <row r="7746" s="13" customFormat="1" x14ac:dyDescent="0.2"/>
    <row r="7747" s="13" customFormat="1" x14ac:dyDescent="0.2"/>
    <row r="7748" s="13" customFormat="1" x14ac:dyDescent="0.2"/>
    <row r="7749" s="13" customFormat="1" x14ac:dyDescent="0.2"/>
    <row r="7750" s="13" customFormat="1" x14ac:dyDescent="0.2"/>
    <row r="7751" s="13" customFormat="1" x14ac:dyDescent="0.2"/>
    <row r="7752" s="13" customFormat="1" x14ac:dyDescent="0.2"/>
    <row r="7753" s="13" customFormat="1" x14ac:dyDescent="0.2"/>
    <row r="7754" s="13" customFormat="1" x14ac:dyDescent="0.2"/>
    <row r="7755" s="13" customFormat="1" x14ac:dyDescent="0.2"/>
    <row r="7756" s="13" customFormat="1" x14ac:dyDescent="0.2"/>
    <row r="7757" s="13" customFormat="1" x14ac:dyDescent="0.2"/>
    <row r="7758" s="13" customFormat="1" x14ac:dyDescent="0.2"/>
    <row r="7759" s="13" customFormat="1" x14ac:dyDescent="0.2"/>
    <row r="7760" s="13" customFormat="1" x14ac:dyDescent="0.2"/>
    <row r="7761" s="13" customFormat="1" x14ac:dyDescent="0.2"/>
    <row r="7762" s="13" customFormat="1" x14ac:dyDescent="0.2"/>
    <row r="7763" s="13" customFormat="1" x14ac:dyDescent="0.2"/>
    <row r="7764" s="13" customFormat="1" x14ac:dyDescent="0.2"/>
    <row r="7765" s="13" customFormat="1" x14ac:dyDescent="0.2"/>
    <row r="7766" s="13" customFormat="1" x14ac:dyDescent="0.2"/>
    <row r="7767" s="13" customFormat="1" x14ac:dyDescent="0.2"/>
    <row r="7768" s="13" customFormat="1" x14ac:dyDescent="0.2"/>
    <row r="7769" s="13" customFormat="1" x14ac:dyDescent="0.2"/>
    <row r="7770" s="13" customFormat="1" x14ac:dyDescent="0.2"/>
    <row r="7771" s="13" customFormat="1" x14ac:dyDescent="0.2"/>
    <row r="7772" s="13" customFormat="1" x14ac:dyDescent="0.2"/>
    <row r="7773" s="13" customFormat="1" x14ac:dyDescent="0.2"/>
    <row r="7774" s="13" customFormat="1" x14ac:dyDescent="0.2"/>
    <row r="7775" s="13" customFormat="1" x14ac:dyDescent="0.2"/>
    <row r="7776" s="13" customFormat="1" x14ac:dyDescent="0.2"/>
    <row r="7777" s="13" customFormat="1" x14ac:dyDescent="0.2"/>
    <row r="7778" s="13" customFormat="1" x14ac:dyDescent="0.2"/>
    <row r="7779" s="13" customFormat="1" x14ac:dyDescent="0.2"/>
    <row r="7780" s="13" customFormat="1" x14ac:dyDescent="0.2"/>
    <row r="7781" s="13" customFormat="1" x14ac:dyDescent="0.2"/>
    <row r="7782" s="13" customFormat="1" x14ac:dyDescent="0.2"/>
    <row r="7783" s="13" customFormat="1" x14ac:dyDescent="0.2"/>
    <row r="7784" s="13" customFormat="1" x14ac:dyDescent="0.2"/>
    <row r="7785" s="13" customFormat="1" x14ac:dyDescent="0.2"/>
    <row r="7786" s="13" customFormat="1" x14ac:dyDescent="0.2"/>
    <row r="7787" s="13" customFormat="1" x14ac:dyDescent="0.2"/>
    <row r="7788" s="13" customFormat="1" x14ac:dyDescent="0.2"/>
    <row r="7789" s="13" customFormat="1" x14ac:dyDescent="0.2"/>
    <row r="7790" s="13" customFormat="1" x14ac:dyDescent="0.2"/>
    <row r="7791" s="13" customFormat="1" x14ac:dyDescent="0.2"/>
    <row r="7792" s="13" customFormat="1" x14ac:dyDescent="0.2"/>
    <row r="7793" s="13" customFormat="1" x14ac:dyDescent="0.2"/>
    <row r="7794" s="13" customFormat="1" x14ac:dyDescent="0.2"/>
    <row r="7795" s="13" customFormat="1" x14ac:dyDescent="0.2"/>
    <row r="7796" s="13" customFormat="1" x14ac:dyDescent="0.2"/>
    <row r="7797" s="13" customFormat="1" x14ac:dyDescent="0.2"/>
    <row r="7798" s="13" customFormat="1" x14ac:dyDescent="0.2"/>
    <row r="7799" s="13" customFormat="1" x14ac:dyDescent="0.2"/>
    <row r="7800" s="13" customFormat="1" x14ac:dyDescent="0.2"/>
    <row r="7801" s="13" customFormat="1" x14ac:dyDescent="0.2"/>
    <row r="7802" s="13" customFormat="1" x14ac:dyDescent="0.2"/>
    <row r="7803" s="13" customFormat="1" x14ac:dyDescent="0.2"/>
    <row r="7804" s="13" customFormat="1" x14ac:dyDescent="0.2"/>
    <row r="7805" s="13" customFormat="1" x14ac:dyDescent="0.2"/>
    <row r="7806" s="13" customFormat="1" x14ac:dyDescent="0.2"/>
    <row r="7807" s="13" customFormat="1" x14ac:dyDescent="0.2"/>
    <row r="7808" s="13" customFormat="1" x14ac:dyDescent="0.2"/>
    <row r="7809" s="13" customFormat="1" x14ac:dyDescent="0.2"/>
    <row r="7810" s="13" customFormat="1" x14ac:dyDescent="0.2"/>
    <row r="7811" s="13" customFormat="1" x14ac:dyDescent="0.2"/>
    <row r="7812" s="13" customFormat="1" x14ac:dyDescent="0.2"/>
    <row r="7813" s="13" customFormat="1" x14ac:dyDescent="0.2"/>
    <row r="7814" s="13" customFormat="1" x14ac:dyDescent="0.2"/>
    <row r="7815" s="13" customFormat="1" x14ac:dyDescent="0.2"/>
    <row r="7816" s="13" customFormat="1" x14ac:dyDescent="0.2"/>
    <row r="7817" s="13" customFormat="1" x14ac:dyDescent="0.2"/>
    <row r="7818" s="13" customFormat="1" x14ac:dyDescent="0.2"/>
    <row r="7819" s="13" customFormat="1" x14ac:dyDescent="0.2"/>
    <row r="7820" s="13" customFormat="1" x14ac:dyDescent="0.2"/>
    <row r="7821" s="13" customFormat="1" x14ac:dyDescent="0.2"/>
    <row r="7822" s="13" customFormat="1" x14ac:dyDescent="0.2"/>
    <row r="7823" s="13" customFormat="1" x14ac:dyDescent="0.2"/>
    <row r="7824" s="13" customFormat="1" x14ac:dyDescent="0.2"/>
    <row r="7825" s="13" customFormat="1" x14ac:dyDescent="0.2"/>
    <row r="7826" s="13" customFormat="1" x14ac:dyDescent="0.2"/>
    <row r="7827" s="13" customFormat="1" x14ac:dyDescent="0.2"/>
    <row r="7828" s="13" customFormat="1" x14ac:dyDescent="0.2"/>
    <row r="7829" s="13" customFormat="1" x14ac:dyDescent="0.2"/>
    <row r="7830" s="13" customFormat="1" x14ac:dyDescent="0.2"/>
    <row r="7831" s="13" customFormat="1" x14ac:dyDescent="0.2"/>
    <row r="7832" s="13" customFormat="1" x14ac:dyDescent="0.2"/>
    <row r="7833" s="13" customFormat="1" x14ac:dyDescent="0.2"/>
    <row r="7834" s="13" customFormat="1" x14ac:dyDescent="0.2"/>
    <row r="7835" s="13" customFormat="1" x14ac:dyDescent="0.2"/>
    <row r="7836" s="13" customFormat="1" x14ac:dyDescent="0.2"/>
    <row r="7837" s="13" customFormat="1" x14ac:dyDescent="0.2"/>
    <row r="7838" s="13" customFormat="1" x14ac:dyDescent="0.2"/>
    <row r="7839" s="13" customFormat="1" x14ac:dyDescent="0.2"/>
    <row r="7840" s="13" customFormat="1" x14ac:dyDescent="0.2"/>
    <row r="7841" s="13" customFormat="1" x14ac:dyDescent="0.2"/>
    <row r="7842" s="13" customFormat="1" x14ac:dyDescent="0.2"/>
    <row r="7843" s="13" customFormat="1" x14ac:dyDescent="0.2"/>
    <row r="7844" s="13" customFormat="1" x14ac:dyDescent="0.2"/>
    <row r="7845" s="13" customFormat="1" x14ac:dyDescent="0.2"/>
    <row r="7846" s="13" customFormat="1" x14ac:dyDescent="0.2"/>
    <row r="7847" s="13" customFormat="1" x14ac:dyDescent="0.2"/>
    <row r="7848" s="13" customFormat="1" x14ac:dyDescent="0.2"/>
    <row r="7849" s="13" customFormat="1" x14ac:dyDescent="0.2"/>
    <row r="7850" s="13" customFormat="1" x14ac:dyDescent="0.2"/>
    <row r="7851" s="13" customFormat="1" x14ac:dyDescent="0.2"/>
    <row r="7852" s="13" customFormat="1" x14ac:dyDescent="0.2"/>
    <row r="7853" s="13" customFormat="1" x14ac:dyDescent="0.2"/>
    <row r="7854" s="13" customFormat="1" x14ac:dyDescent="0.2"/>
    <row r="7855" s="13" customFormat="1" x14ac:dyDescent="0.2"/>
    <row r="7856" s="13" customFormat="1" x14ac:dyDescent="0.2"/>
    <row r="7857" s="13" customFormat="1" x14ac:dyDescent="0.2"/>
    <row r="7858" s="13" customFormat="1" x14ac:dyDescent="0.2"/>
    <row r="7859" s="13" customFormat="1" x14ac:dyDescent="0.2"/>
    <row r="7860" s="13" customFormat="1" x14ac:dyDescent="0.2"/>
    <row r="7861" s="13" customFormat="1" x14ac:dyDescent="0.2"/>
    <row r="7862" s="13" customFormat="1" x14ac:dyDescent="0.2"/>
    <row r="7863" s="13" customFormat="1" x14ac:dyDescent="0.2"/>
    <row r="7864" s="13" customFormat="1" x14ac:dyDescent="0.2"/>
    <row r="7865" s="13" customFormat="1" x14ac:dyDescent="0.2"/>
    <row r="7866" s="13" customFormat="1" x14ac:dyDescent="0.2"/>
    <row r="7867" s="13" customFormat="1" x14ac:dyDescent="0.2"/>
    <row r="7868" s="13" customFormat="1" x14ac:dyDescent="0.2"/>
    <row r="7869" s="13" customFormat="1" x14ac:dyDescent="0.2"/>
    <row r="7870" s="13" customFormat="1" x14ac:dyDescent="0.2"/>
    <row r="7871" s="13" customFormat="1" x14ac:dyDescent="0.2"/>
    <row r="7872" s="13" customFormat="1" x14ac:dyDescent="0.2"/>
    <row r="7873" s="13" customFormat="1" x14ac:dyDescent="0.2"/>
    <row r="7874" s="13" customFormat="1" x14ac:dyDescent="0.2"/>
    <row r="7875" s="13" customFormat="1" x14ac:dyDescent="0.2"/>
    <row r="7876" s="13" customFormat="1" x14ac:dyDescent="0.2"/>
    <row r="7877" s="13" customFormat="1" x14ac:dyDescent="0.2"/>
    <row r="7878" s="13" customFormat="1" x14ac:dyDescent="0.2"/>
    <row r="7879" s="13" customFormat="1" x14ac:dyDescent="0.2"/>
    <row r="7880" s="13" customFormat="1" x14ac:dyDescent="0.2"/>
    <row r="7881" s="13" customFormat="1" x14ac:dyDescent="0.2"/>
    <row r="7882" s="13" customFormat="1" x14ac:dyDescent="0.2"/>
    <row r="7883" s="13" customFormat="1" x14ac:dyDescent="0.2"/>
    <row r="7884" s="13" customFormat="1" x14ac:dyDescent="0.2"/>
    <row r="7885" s="13" customFormat="1" x14ac:dyDescent="0.2"/>
    <row r="7886" s="13" customFormat="1" x14ac:dyDescent="0.2"/>
    <row r="7887" s="13" customFormat="1" x14ac:dyDescent="0.2"/>
    <row r="7888" s="13" customFormat="1" x14ac:dyDescent="0.2"/>
    <row r="7889" s="13" customFormat="1" x14ac:dyDescent="0.2"/>
    <row r="7890" s="13" customFormat="1" x14ac:dyDescent="0.2"/>
    <row r="7891" s="13" customFormat="1" x14ac:dyDescent="0.2"/>
    <row r="7892" s="13" customFormat="1" x14ac:dyDescent="0.2"/>
    <row r="7893" s="13" customFormat="1" x14ac:dyDescent="0.2"/>
    <row r="7894" s="13" customFormat="1" x14ac:dyDescent="0.2"/>
    <row r="7895" s="13" customFormat="1" x14ac:dyDescent="0.2"/>
    <row r="7896" s="13" customFormat="1" x14ac:dyDescent="0.2"/>
    <row r="7897" s="13" customFormat="1" x14ac:dyDescent="0.2"/>
    <row r="7898" s="13" customFormat="1" x14ac:dyDescent="0.2"/>
    <row r="7899" s="13" customFormat="1" x14ac:dyDescent="0.2"/>
    <row r="7900" s="13" customFormat="1" x14ac:dyDescent="0.2"/>
    <row r="7901" s="13" customFormat="1" x14ac:dyDescent="0.2"/>
    <row r="7902" s="13" customFormat="1" x14ac:dyDescent="0.2"/>
    <row r="7903" s="13" customFormat="1" x14ac:dyDescent="0.2"/>
    <row r="7904" s="13" customFormat="1" x14ac:dyDescent="0.2"/>
    <row r="7905" s="13" customFormat="1" x14ac:dyDescent="0.2"/>
    <row r="7906" s="13" customFormat="1" x14ac:dyDescent="0.2"/>
    <row r="7907" s="13" customFormat="1" x14ac:dyDescent="0.2"/>
    <row r="7908" s="13" customFormat="1" x14ac:dyDescent="0.2"/>
    <row r="7909" s="13" customFormat="1" x14ac:dyDescent="0.2"/>
    <row r="7910" s="13" customFormat="1" x14ac:dyDescent="0.2"/>
    <row r="7911" s="13" customFormat="1" x14ac:dyDescent="0.2"/>
    <row r="7912" s="13" customFormat="1" x14ac:dyDescent="0.2"/>
    <row r="7913" s="13" customFormat="1" x14ac:dyDescent="0.2"/>
    <row r="7914" s="13" customFormat="1" x14ac:dyDescent="0.2"/>
    <row r="7915" s="13" customFormat="1" x14ac:dyDescent="0.2"/>
    <row r="7916" s="13" customFormat="1" x14ac:dyDescent="0.2"/>
    <row r="7917" s="13" customFormat="1" x14ac:dyDescent="0.2"/>
    <row r="7918" s="13" customFormat="1" x14ac:dyDescent="0.2"/>
    <row r="7919" s="13" customFormat="1" x14ac:dyDescent="0.2"/>
    <row r="7920" s="13" customFormat="1" x14ac:dyDescent="0.2"/>
    <row r="7921" s="13" customFormat="1" x14ac:dyDescent="0.2"/>
    <row r="7922" s="13" customFormat="1" x14ac:dyDescent="0.2"/>
    <row r="7923" s="13" customFormat="1" x14ac:dyDescent="0.2"/>
    <row r="7924" s="13" customFormat="1" x14ac:dyDescent="0.2"/>
    <row r="7925" s="13" customFormat="1" x14ac:dyDescent="0.2"/>
    <row r="7926" s="13" customFormat="1" x14ac:dyDescent="0.2"/>
    <row r="7927" s="13" customFormat="1" x14ac:dyDescent="0.2"/>
    <row r="7928" s="13" customFormat="1" x14ac:dyDescent="0.2"/>
    <row r="7929" s="13" customFormat="1" x14ac:dyDescent="0.2"/>
    <row r="7930" s="13" customFormat="1" x14ac:dyDescent="0.2"/>
    <row r="7931" s="13" customFormat="1" x14ac:dyDescent="0.2"/>
    <row r="7932" s="13" customFormat="1" x14ac:dyDescent="0.2"/>
    <row r="7933" s="13" customFormat="1" x14ac:dyDescent="0.2"/>
    <row r="7934" s="13" customFormat="1" x14ac:dyDescent="0.2"/>
    <row r="7935" s="13" customFormat="1" x14ac:dyDescent="0.2"/>
    <row r="7936" s="13" customFormat="1" x14ac:dyDescent="0.2"/>
    <row r="7937" s="13" customFormat="1" x14ac:dyDescent="0.2"/>
    <row r="7938" s="13" customFormat="1" x14ac:dyDescent="0.2"/>
    <row r="7939" s="13" customFormat="1" x14ac:dyDescent="0.2"/>
    <row r="7940" s="13" customFormat="1" x14ac:dyDescent="0.2"/>
    <row r="7941" s="13" customFormat="1" x14ac:dyDescent="0.2"/>
    <row r="7942" s="13" customFormat="1" x14ac:dyDescent="0.2"/>
    <row r="7943" s="13" customFormat="1" x14ac:dyDescent="0.2"/>
    <row r="7944" s="13" customFormat="1" x14ac:dyDescent="0.2"/>
    <row r="7945" s="13" customFormat="1" x14ac:dyDescent="0.2"/>
    <row r="7946" s="13" customFormat="1" x14ac:dyDescent="0.2"/>
    <row r="7947" s="13" customFormat="1" x14ac:dyDescent="0.2"/>
    <row r="7948" s="13" customFormat="1" x14ac:dyDescent="0.2"/>
    <row r="7949" s="13" customFormat="1" x14ac:dyDescent="0.2"/>
    <row r="7950" s="13" customFormat="1" x14ac:dyDescent="0.2"/>
    <row r="7951" s="13" customFormat="1" x14ac:dyDescent="0.2"/>
    <row r="7952" s="13" customFormat="1" x14ac:dyDescent="0.2"/>
    <row r="7953" s="13" customFormat="1" x14ac:dyDescent="0.2"/>
    <row r="7954" s="13" customFormat="1" x14ac:dyDescent="0.2"/>
    <row r="7955" s="13" customFormat="1" x14ac:dyDescent="0.2"/>
    <row r="7956" s="13" customFormat="1" x14ac:dyDescent="0.2"/>
    <row r="7957" s="13" customFormat="1" x14ac:dyDescent="0.2"/>
    <row r="7958" s="13" customFormat="1" x14ac:dyDescent="0.2"/>
    <row r="7959" s="13" customFormat="1" x14ac:dyDescent="0.2"/>
    <row r="7960" s="13" customFormat="1" x14ac:dyDescent="0.2"/>
    <row r="7961" s="13" customFormat="1" x14ac:dyDescent="0.2"/>
    <row r="7962" s="13" customFormat="1" x14ac:dyDescent="0.2"/>
    <row r="7963" s="13" customFormat="1" x14ac:dyDescent="0.2"/>
    <row r="7964" s="13" customFormat="1" x14ac:dyDescent="0.2"/>
    <row r="7965" s="13" customFormat="1" x14ac:dyDescent="0.2"/>
    <row r="7966" s="13" customFormat="1" x14ac:dyDescent="0.2"/>
    <row r="7967" s="13" customFormat="1" x14ac:dyDescent="0.2"/>
    <row r="7968" s="13" customFormat="1" x14ac:dyDescent="0.2"/>
    <row r="7969" s="13" customFormat="1" x14ac:dyDescent="0.2"/>
    <row r="7970" s="13" customFormat="1" x14ac:dyDescent="0.2"/>
    <row r="7971" s="13" customFormat="1" x14ac:dyDescent="0.2"/>
    <row r="7972" s="13" customFormat="1" x14ac:dyDescent="0.2"/>
    <row r="7973" s="13" customFormat="1" x14ac:dyDescent="0.2"/>
    <row r="7974" s="13" customFormat="1" x14ac:dyDescent="0.2"/>
    <row r="7975" s="13" customFormat="1" x14ac:dyDescent="0.2"/>
    <row r="7976" s="13" customFormat="1" x14ac:dyDescent="0.2"/>
    <row r="7977" s="13" customFormat="1" x14ac:dyDescent="0.2"/>
    <row r="7978" s="13" customFormat="1" x14ac:dyDescent="0.2"/>
    <row r="7979" s="13" customFormat="1" x14ac:dyDescent="0.2"/>
    <row r="7980" s="13" customFormat="1" x14ac:dyDescent="0.2"/>
    <row r="7981" s="13" customFormat="1" x14ac:dyDescent="0.2"/>
    <row r="7982" s="13" customFormat="1" x14ac:dyDescent="0.2"/>
    <row r="7983" s="13" customFormat="1" x14ac:dyDescent="0.2"/>
    <row r="7984" s="13" customFormat="1" x14ac:dyDescent="0.2"/>
    <row r="7985" s="13" customFormat="1" x14ac:dyDescent="0.2"/>
    <row r="7986" s="13" customFormat="1" x14ac:dyDescent="0.2"/>
    <row r="7987" s="13" customFormat="1" x14ac:dyDescent="0.2"/>
    <row r="7988" s="13" customFormat="1" x14ac:dyDescent="0.2"/>
    <row r="7989" s="13" customFormat="1" x14ac:dyDescent="0.2"/>
    <row r="7990" s="13" customFormat="1" x14ac:dyDescent="0.2"/>
    <row r="7991" s="13" customFormat="1" x14ac:dyDescent="0.2"/>
    <row r="7992" s="13" customFormat="1" x14ac:dyDescent="0.2"/>
    <row r="7993" s="13" customFormat="1" x14ac:dyDescent="0.2"/>
    <row r="7994" s="13" customFormat="1" x14ac:dyDescent="0.2"/>
    <row r="7995" s="13" customFormat="1" x14ac:dyDescent="0.2"/>
    <row r="7996" s="13" customFormat="1" x14ac:dyDescent="0.2"/>
    <row r="7997" s="13" customFormat="1" x14ac:dyDescent="0.2"/>
    <row r="7998" s="13" customFormat="1" x14ac:dyDescent="0.2"/>
    <row r="7999" s="13" customFormat="1" x14ac:dyDescent="0.2"/>
    <row r="8000" s="13" customFormat="1" x14ac:dyDescent="0.2"/>
    <row r="8001" s="13" customFormat="1" x14ac:dyDescent="0.2"/>
    <row r="8002" s="13" customFormat="1" x14ac:dyDescent="0.2"/>
    <row r="8003" s="13" customFormat="1" x14ac:dyDescent="0.2"/>
    <row r="8004" s="13" customFormat="1" x14ac:dyDescent="0.2"/>
    <row r="8005" s="13" customFormat="1" x14ac:dyDescent="0.2"/>
    <row r="8006" s="13" customFormat="1" x14ac:dyDescent="0.2"/>
    <row r="8007" s="13" customFormat="1" x14ac:dyDescent="0.2"/>
    <row r="8008" s="13" customFormat="1" x14ac:dyDescent="0.2"/>
    <row r="8009" s="13" customFormat="1" x14ac:dyDescent="0.2"/>
    <row r="8010" s="13" customFormat="1" x14ac:dyDescent="0.2"/>
    <row r="8011" s="13" customFormat="1" x14ac:dyDescent="0.2"/>
    <row r="8012" s="13" customFormat="1" x14ac:dyDescent="0.2"/>
    <row r="8013" s="13" customFormat="1" x14ac:dyDescent="0.2"/>
    <row r="8014" s="13" customFormat="1" x14ac:dyDescent="0.2"/>
    <row r="8015" s="13" customFormat="1" x14ac:dyDescent="0.2"/>
    <row r="8016" s="13" customFormat="1" x14ac:dyDescent="0.2"/>
    <row r="8017" s="13" customFormat="1" x14ac:dyDescent="0.2"/>
    <row r="8018" s="13" customFormat="1" x14ac:dyDescent="0.2"/>
    <row r="8019" s="13" customFormat="1" x14ac:dyDescent="0.2"/>
    <row r="8020" s="13" customFormat="1" x14ac:dyDescent="0.2"/>
    <row r="8021" s="13" customFormat="1" x14ac:dyDescent="0.2"/>
    <row r="8022" s="13" customFormat="1" x14ac:dyDescent="0.2"/>
    <row r="8023" s="13" customFormat="1" x14ac:dyDescent="0.2"/>
    <row r="8024" s="13" customFormat="1" x14ac:dyDescent="0.2"/>
    <row r="8025" s="13" customFormat="1" x14ac:dyDescent="0.2"/>
    <row r="8026" s="13" customFormat="1" x14ac:dyDescent="0.2"/>
    <row r="8027" s="13" customFormat="1" x14ac:dyDescent="0.2"/>
    <row r="8028" s="13" customFormat="1" x14ac:dyDescent="0.2"/>
    <row r="8029" s="13" customFormat="1" x14ac:dyDescent="0.2"/>
    <row r="8030" s="13" customFormat="1" x14ac:dyDescent="0.2"/>
    <row r="8031" s="13" customFormat="1" x14ac:dyDescent="0.2"/>
    <row r="8032" s="13" customFormat="1" x14ac:dyDescent="0.2"/>
    <row r="8033" s="13" customFormat="1" x14ac:dyDescent="0.2"/>
    <row r="8034" s="13" customFormat="1" x14ac:dyDescent="0.2"/>
    <row r="8035" s="13" customFormat="1" x14ac:dyDescent="0.2"/>
    <row r="8036" s="13" customFormat="1" x14ac:dyDescent="0.2"/>
    <row r="8037" s="13" customFormat="1" x14ac:dyDescent="0.2"/>
    <row r="8038" s="13" customFormat="1" x14ac:dyDescent="0.2"/>
    <row r="8039" s="13" customFormat="1" x14ac:dyDescent="0.2"/>
    <row r="8040" s="13" customFormat="1" x14ac:dyDescent="0.2"/>
    <row r="8041" s="13" customFormat="1" x14ac:dyDescent="0.2"/>
    <row r="8042" s="13" customFormat="1" x14ac:dyDescent="0.2"/>
    <row r="8043" s="13" customFormat="1" x14ac:dyDescent="0.2"/>
    <row r="8044" s="13" customFormat="1" x14ac:dyDescent="0.2"/>
    <row r="8045" s="13" customFormat="1" x14ac:dyDescent="0.2"/>
    <row r="8046" s="13" customFormat="1" x14ac:dyDescent="0.2"/>
    <row r="8047" s="13" customFormat="1" x14ac:dyDescent="0.2"/>
    <row r="8048" s="13" customFormat="1" x14ac:dyDescent="0.2"/>
    <row r="8049" s="13" customFormat="1" x14ac:dyDescent="0.2"/>
    <row r="8050" s="13" customFormat="1" x14ac:dyDescent="0.2"/>
    <row r="8051" s="13" customFormat="1" x14ac:dyDescent="0.2"/>
    <row r="8052" s="13" customFormat="1" x14ac:dyDescent="0.2"/>
    <row r="8053" s="13" customFormat="1" x14ac:dyDescent="0.2"/>
    <row r="8054" s="13" customFormat="1" x14ac:dyDescent="0.2"/>
    <row r="8055" s="13" customFormat="1" x14ac:dyDescent="0.2"/>
    <row r="8056" s="13" customFormat="1" x14ac:dyDescent="0.2"/>
    <row r="8057" s="13" customFormat="1" x14ac:dyDescent="0.2"/>
    <row r="8058" s="13" customFormat="1" x14ac:dyDescent="0.2"/>
    <row r="8059" s="13" customFormat="1" x14ac:dyDescent="0.2"/>
    <row r="8060" s="13" customFormat="1" x14ac:dyDescent="0.2"/>
    <row r="8061" s="13" customFormat="1" x14ac:dyDescent="0.2"/>
    <row r="8062" s="13" customFormat="1" x14ac:dyDescent="0.2"/>
    <row r="8063" s="13" customFormat="1" x14ac:dyDescent="0.2"/>
    <row r="8064" s="13" customFormat="1" x14ac:dyDescent="0.2"/>
    <row r="8065" s="13" customFormat="1" x14ac:dyDescent="0.2"/>
    <row r="8066" s="13" customFormat="1" x14ac:dyDescent="0.2"/>
    <row r="8067" s="13" customFormat="1" x14ac:dyDescent="0.2"/>
    <row r="8068" s="13" customFormat="1" x14ac:dyDescent="0.2"/>
    <row r="8069" s="13" customFormat="1" x14ac:dyDescent="0.2"/>
    <row r="8070" s="13" customFormat="1" x14ac:dyDescent="0.2"/>
    <row r="8071" s="13" customFormat="1" x14ac:dyDescent="0.2"/>
    <row r="8072" s="13" customFormat="1" x14ac:dyDescent="0.2"/>
    <row r="8073" s="13" customFormat="1" x14ac:dyDescent="0.2"/>
    <row r="8074" s="13" customFormat="1" x14ac:dyDescent="0.2"/>
    <row r="8075" s="13" customFormat="1" x14ac:dyDescent="0.2"/>
    <row r="8076" s="13" customFormat="1" x14ac:dyDescent="0.2"/>
    <row r="8077" s="13" customFormat="1" x14ac:dyDescent="0.2"/>
    <row r="8078" s="13" customFormat="1" x14ac:dyDescent="0.2"/>
    <row r="8079" s="13" customFormat="1" x14ac:dyDescent="0.2"/>
    <row r="8080" s="13" customFormat="1" x14ac:dyDescent="0.2"/>
    <row r="8081" s="13" customFormat="1" x14ac:dyDescent="0.2"/>
    <row r="8082" s="13" customFormat="1" x14ac:dyDescent="0.2"/>
    <row r="8083" s="13" customFormat="1" x14ac:dyDescent="0.2"/>
    <row r="8084" s="13" customFormat="1" x14ac:dyDescent="0.2"/>
    <row r="8085" s="13" customFormat="1" x14ac:dyDescent="0.2"/>
    <row r="8086" s="13" customFormat="1" x14ac:dyDescent="0.2"/>
    <row r="8087" s="13" customFormat="1" x14ac:dyDescent="0.2"/>
    <row r="8088" s="13" customFormat="1" x14ac:dyDescent="0.2"/>
    <row r="8089" s="13" customFormat="1" x14ac:dyDescent="0.2"/>
    <row r="8090" s="13" customFormat="1" x14ac:dyDescent="0.2"/>
    <row r="8091" s="13" customFormat="1" x14ac:dyDescent="0.2"/>
    <row r="8092" s="13" customFormat="1" x14ac:dyDescent="0.2"/>
    <row r="8093" s="13" customFormat="1" x14ac:dyDescent="0.2"/>
    <row r="8094" s="13" customFormat="1" x14ac:dyDescent="0.2"/>
    <row r="8095" s="13" customFormat="1" x14ac:dyDescent="0.2"/>
    <row r="8096" s="13" customFormat="1" x14ac:dyDescent="0.2"/>
    <row r="8097" s="13" customFormat="1" x14ac:dyDescent="0.2"/>
    <row r="8098" s="13" customFormat="1" x14ac:dyDescent="0.2"/>
    <row r="8099" s="13" customFormat="1" x14ac:dyDescent="0.2"/>
    <row r="8100" s="13" customFormat="1" x14ac:dyDescent="0.2"/>
    <row r="8101" s="13" customFormat="1" x14ac:dyDescent="0.2"/>
    <row r="8102" s="13" customFormat="1" x14ac:dyDescent="0.2"/>
    <row r="8103" s="13" customFormat="1" x14ac:dyDescent="0.2"/>
    <row r="8104" s="13" customFormat="1" x14ac:dyDescent="0.2"/>
    <row r="8105" s="13" customFormat="1" x14ac:dyDescent="0.2"/>
    <row r="8106" s="13" customFormat="1" x14ac:dyDescent="0.2"/>
    <row r="8107" s="13" customFormat="1" x14ac:dyDescent="0.2"/>
    <row r="8108" s="13" customFormat="1" x14ac:dyDescent="0.2"/>
    <row r="8109" s="13" customFormat="1" x14ac:dyDescent="0.2"/>
    <row r="8110" s="13" customFormat="1" x14ac:dyDescent="0.2"/>
    <row r="8111" s="13" customFormat="1" x14ac:dyDescent="0.2"/>
    <row r="8112" s="13" customFormat="1" x14ac:dyDescent="0.2"/>
    <row r="8113" s="13" customFormat="1" x14ac:dyDescent="0.2"/>
    <row r="8114" s="13" customFormat="1" x14ac:dyDescent="0.2"/>
    <row r="8115" s="13" customFormat="1" x14ac:dyDescent="0.2"/>
    <row r="8116" s="13" customFormat="1" x14ac:dyDescent="0.2"/>
    <row r="8117" s="13" customFormat="1" x14ac:dyDescent="0.2"/>
    <row r="8118" s="13" customFormat="1" x14ac:dyDescent="0.2"/>
    <row r="8119" s="13" customFormat="1" x14ac:dyDescent="0.2"/>
    <row r="8120" s="13" customFormat="1" x14ac:dyDescent="0.2"/>
    <row r="8121" s="13" customFormat="1" x14ac:dyDescent="0.2"/>
    <row r="8122" s="13" customFormat="1" x14ac:dyDescent="0.2"/>
    <row r="8123" s="13" customFormat="1" x14ac:dyDescent="0.2"/>
    <row r="8124" s="13" customFormat="1" x14ac:dyDescent="0.2"/>
    <row r="8125" s="13" customFormat="1" x14ac:dyDescent="0.2"/>
    <row r="8126" s="13" customFormat="1" x14ac:dyDescent="0.2"/>
    <row r="8127" s="13" customFormat="1" x14ac:dyDescent="0.2"/>
    <row r="8128" s="13" customFormat="1" x14ac:dyDescent="0.2"/>
    <row r="8129" s="13" customFormat="1" x14ac:dyDescent="0.2"/>
    <row r="8130" s="13" customFormat="1" x14ac:dyDescent="0.2"/>
    <row r="8131" s="13" customFormat="1" x14ac:dyDescent="0.2"/>
    <row r="8132" s="13" customFormat="1" x14ac:dyDescent="0.2"/>
    <row r="8133" s="13" customFormat="1" x14ac:dyDescent="0.2"/>
    <row r="8134" s="13" customFormat="1" x14ac:dyDescent="0.2"/>
    <row r="8135" s="13" customFormat="1" x14ac:dyDescent="0.2"/>
    <row r="8136" s="13" customFormat="1" x14ac:dyDescent="0.2"/>
    <row r="8137" s="13" customFormat="1" x14ac:dyDescent="0.2"/>
    <row r="8138" s="13" customFormat="1" x14ac:dyDescent="0.2"/>
    <row r="8139" s="13" customFormat="1" x14ac:dyDescent="0.2"/>
    <row r="8140" s="13" customFormat="1" x14ac:dyDescent="0.2"/>
    <row r="8141" s="13" customFormat="1" x14ac:dyDescent="0.2"/>
    <row r="8142" s="13" customFormat="1" x14ac:dyDescent="0.2"/>
    <row r="8143" s="13" customFormat="1" x14ac:dyDescent="0.2"/>
    <row r="8144" s="13" customFormat="1" x14ac:dyDescent="0.2"/>
    <row r="8145" s="13" customFormat="1" x14ac:dyDescent="0.2"/>
    <row r="8146" s="13" customFormat="1" x14ac:dyDescent="0.2"/>
    <row r="8147" s="13" customFormat="1" x14ac:dyDescent="0.2"/>
    <row r="8148" s="13" customFormat="1" x14ac:dyDescent="0.2"/>
    <row r="8149" s="13" customFormat="1" x14ac:dyDescent="0.2"/>
    <row r="8150" s="13" customFormat="1" x14ac:dyDescent="0.2"/>
    <row r="8151" s="13" customFormat="1" x14ac:dyDescent="0.2"/>
    <row r="8152" s="13" customFormat="1" x14ac:dyDescent="0.2"/>
    <row r="8153" s="13" customFormat="1" x14ac:dyDescent="0.2"/>
    <row r="8154" s="13" customFormat="1" x14ac:dyDescent="0.2"/>
    <row r="8155" s="13" customFormat="1" x14ac:dyDescent="0.2"/>
    <row r="8156" s="13" customFormat="1" x14ac:dyDescent="0.2"/>
    <row r="8157" s="13" customFormat="1" x14ac:dyDescent="0.2"/>
    <row r="8158" s="13" customFormat="1" x14ac:dyDescent="0.2"/>
    <row r="8159" s="13" customFormat="1" x14ac:dyDescent="0.2"/>
    <row r="8160" s="13" customFormat="1" x14ac:dyDescent="0.2"/>
    <row r="8161" s="13" customFormat="1" x14ac:dyDescent="0.2"/>
    <row r="8162" s="13" customFormat="1" x14ac:dyDescent="0.2"/>
    <row r="8163" s="13" customFormat="1" x14ac:dyDescent="0.2"/>
    <row r="8164" s="13" customFormat="1" x14ac:dyDescent="0.2"/>
    <row r="8165" s="13" customFormat="1" x14ac:dyDescent="0.2"/>
    <row r="8166" s="13" customFormat="1" x14ac:dyDescent="0.2"/>
    <row r="8167" s="13" customFormat="1" x14ac:dyDescent="0.2"/>
    <row r="8168" s="13" customFormat="1" x14ac:dyDescent="0.2"/>
    <row r="8169" s="13" customFormat="1" x14ac:dyDescent="0.2"/>
    <row r="8170" s="13" customFormat="1" x14ac:dyDescent="0.2"/>
    <row r="8171" s="13" customFormat="1" x14ac:dyDescent="0.2"/>
    <row r="8172" s="13" customFormat="1" x14ac:dyDescent="0.2"/>
    <row r="8173" s="13" customFormat="1" x14ac:dyDescent="0.2"/>
    <row r="8174" s="13" customFormat="1" x14ac:dyDescent="0.2"/>
    <row r="8175" s="13" customFormat="1" x14ac:dyDescent="0.2"/>
    <row r="8176" s="13" customFormat="1" x14ac:dyDescent="0.2"/>
    <row r="8177" s="13" customFormat="1" x14ac:dyDescent="0.2"/>
    <row r="8178" s="13" customFormat="1" x14ac:dyDescent="0.2"/>
    <row r="8179" s="13" customFormat="1" x14ac:dyDescent="0.2"/>
    <row r="8180" s="13" customFormat="1" x14ac:dyDescent="0.2"/>
    <row r="8181" s="13" customFormat="1" x14ac:dyDescent="0.2"/>
    <row r="8182" s="13" customFormat="1" x14ac:dyDescent="0.2"/>
    <row r="8183" s="13" customFormat="1" x14ac:dyDescent="0.2"/>
    <row r="8184" s="13" customFormat="1" x14ac:dyDescent="0.2"/>
    <row r="8185" s="13" customFormat="1" x14ac:dyDescent="0.2"/>
    <row r="8186" s="13" customFormat="1" x14ac:dyDescent="0.2"/>
    <row r="8187" s="13" customFormat="1" x14ac:dyDescent="0.2"/>
    <row r="8188" s="13" customFormat="1" x14ac:dyDescent="0.2"/>
    <row r="8189" s="13" customFormat="1" x14ac:dyDescent="0.2"/>
    <row r="8190" s="13" customFormat="1" x14ac:dyDescent="0.2"/>
    <row r="8191" s="13" customFormat="1" x14ac:dyDescent="0.2"/>
    <row r="8192" s="13" customFormat="1" x14ac:dyDescent="0.2"/>
    <row r="8193" s="13" customFormat="1" x14ac:dyDescent="0.2"/>
    <row r="8194" s="13" customFormat="1" x14ac:dyDescent="0.2"/>
    <row r="8195" s="13" customFormat="1" x14ac:dyDescent="0.2"/>
    <row r="8196" s="13" customFormat="1" x14ac:dyDescent="0.2"/>
    <row r="8197" s="13" customFormat="1" x14ac:dyDescent="0.2"/>
    <row r="8198" s="13" customFormat="1" x14ac:dyDescent="0.2"/>
    <row r="8199" s="13" customFormat="1" x14ac:dyDescent="0.2"/>
    <row r="8200" s="13" customFormat="1" x14ac:dyDescent="0.2"/>
    <row r="8201" s="13" customFormat="1" x14ac:dyDescent="0.2"/>
    <row r="8202" s="13" customFormat="1" x14ac:dyDescent="0.2"/>
    <row r="8203" s="13" customFormat="1" x14ac:dyDescent="0.2"/>
    <row r="8204" s="13" customFormat="1" x14ac:dyDescent="0.2"/>
    <row r="8205" s="13" customFormat="1" x14ac:dyDescent="0.2"/>
    <row r="8206" s="13" customFormat="1" x14ac:dyDescent="0.2"/>
    <row r="8207" s="13" customFormat="1" x14ac:dyDescent="0.2"/>
    <row r="8208" s="13" customFormat="1" x14ac:dyDescent="0.2"/>
    <row r="8209" s="13" customFormat="1" x14ac:dyDescent="0.2"/>
    <row r="8210" s="13" customFormat="1" x14ac:dyDescent="0.2"/>
    <row r="8211" s="13" customFormat="1" x14ac:dyDescent="0.2"/>
    <row r="8212" s="13" customFormat="1" x14ac:dyDescent="0.2"/>
    <row r="8213" s="13" customFormat="1" x14ac:dyDescent="0.2"/>
    <row r="8214" s="13" customFormat="1" x14ac:dyDescent="0.2"/>
    <row r="8215" s="13" customFormat="1" x14ac:dyDescent="0.2"/>
    <row r="8216" s="13" customFormat="1" x14ac:dyDescent="0.2"/>
    <row r="8217" s="13" customFormat="1" x14ac:dyDescent="0.2"/>
    <row r="8218" s="13" customFormat="1" x14ac:dyDescent="0.2"/>
    <row r="8219" s="13" customFormat="1" x14ac:dyDescent="0.2"/>
    <row r="8220" s="13" customFormat="1" x14ac:dyDescent="0.2"/>
    <row r="8221" s="13" customFormat="1" x14ac:dyDescent="0.2"/>
    <row r="8222" s="13" customFormat="1" x14ac:dyDescent="0.2"/>
    <row r="8223" s="13" customFormat="1" x14ac:dyDescent="0.2"/>
    <row r="8224" s="13" customFormat="1" x14ac:dyDescent="0.2"/>
    <row r="8225" s="13" customFormat="1" x14ac:dyDescent="0.2"/>
    <row r="8226" s="13" customFormat="1" x14ac:dyDescent="0.2"/>
    <row r="8227" s="13" customFormat="1" x14ac:dyDescent="0.2"/>
    <row r="8228" s="13" customFormat="1" x14ac:dyDescent="0.2"/>
    <row r="8229" s="13" customFormat="1" x14ac:dyDescent="0.2"/>
    <row r="8230" s="13" customFormat="1" x14ac:dyDescent="0.2"/>
    <row r="8231" s="13" customFormat="1" x14ac:dyDescent="0.2"/>
    <row r="8232" s="13" customFormat="1" x14ac:dyDescent="0.2"/>
    <row r="8233" s="13" customFormat="1" x14ac:dyDescent="0.2"/>
    <row r="8234" s="13" customFormat="1" x14ac:dyDescent="0.2"/>
    <row r="8235" s="13" customFormat="1" x14ac:dyDescent="0.2"/>
    <row r="8236" s="13" customFormat="1" x14ac:dyDescent="0.2"/>
    <row r="8237" s="13" customFormat="1" x14ac:dyDescent="0.2"/>
    <row r="8238" s="13" customFormat="1" x14ac:dyDescent="0.2"/>
    <row r="8239" s="13" customFormat="1" x14ac:dyDescent="0.2"/>
    <row r="8240" s="13" customFormat="1" x14ac:dyDescent="0.2"/>
    <row r="8241" s="13" customFormat="1" x14ac:dyDescent="0.2"/>
    <row r="8242" s="13" customFormat="1" x14ac:dyDescent="0.2"/>
    <row r="8243" s="13" customFormat="1" x14ac:dyDescent="0.2"/>
    <row r="8244" s="13" customFormat="1" x14ac:dyDescent="0.2"/>
    <row r="8245" s="13" customFormat="1" x14ac:dyDescent="0.2"/>
    <row r="8246" s="13" customFormat="1" x14ac:dyDescent="0.2"/>
    <row r="8247" s="13" customFormat="1" x14ac:dyDescent="0.2"/>
    <row r="8248" s="13" customFormat="1" x14ac:dyDescent="0.2"/>
    <row r="8249" s="13" customFormat="1" x14ac:dyDescent="0.2"/>
    <row r="8250" s="13" customFormat="1" x14ac:dyDescent="0.2"/>
    <row r="8251" s="13" customFormat="1" x14ac:dyDescent="0.2"/>
    <row r="8252" s="13" customFormat="1" x14ac:dyDescent="0.2"/>
    <row r="8253" s="13" customFormat="1" x14ac:dyDescent="0.2"/>
    <row r="8254" s="13" customFormat="1" x14ac:dyDescent="0.2"/>
    <row r="8255" s="13" customFormat="1" x14ac:dyDescent="0.2"/>
    <row r="8256" s="13" customFormat="1" x14ac:dyDescent="0.2"/>
    <row r="8257" s="13" customFormat="1" x14ac:dyDescent="0.2"/>
    <row r="8258" s="13" customFormat="1" x14ac:dyDescent="0.2"/>
    <row r="8259" s="13" customFormat="1" x14ac:dyDescent="0.2"/>
    <row r="8260" s="13" customFormat="1" x14ac:dyDescent="0.2"/>
    <row r="8261" s="13" customFormat="1" x14ac:dyDescent="0.2"/>
    <row r="8262" s="13" customFormat="1" x14ac:dyDescent="0.2"/>
    <row r="8263" s="13" customFormat="1" x14ac:dyDescent="0.2"/>
    <row r="8264" s="13" customFormat="1" x14ac:dyDescent="0.2"/>
    <row r="8265" s="13" customFormat="1" x14ac:dyDescent="0.2"/>
    <row r="8266" s="13" customFormat="1" x14ac:dyDescent="0.2"/>
    <row r="8267" s="13" customFormat="1" x14ac:dyDescent="0.2"/>
    <row r="8268" s="13" customFormat="1" x14ac:dyDescent="0.2"/>
    <row r="8269" s="13" customFormat="1" x14ac:dyDescent="0.2"/>
    <row r="8270" s="13" customFormat="1" x14ac:dyDescent="0.2"/>
    <row r="8271" s="13" customFormat="1" x14ac:dyDescent="0.2"/>
    <row r="8272" s="13" customFormat="1" x14ac:dyDescent="0.2"/>
    <row r="8273" s="13" customFormat="1" x14ac:dyDescent="0.2"/>
    <row r="8274" s="13" customFormat="1" x14ac:dyDescent="0.2"/>
    <row r="8275" s="13" customFormat="1" x14ac:dyDescent="0.2"/>
    <row r="8276" s="13" customFormat="1" x14ac:dyDescent="0.2"/>
    <row r="8277" s="13" customFormat="1" x14ac:dyDescent="0.2"/>
    <row r="8278" s="13" customFormat="1" x14ac:dyDescent="0.2"/>
    <row r="8279" s="13" customFormat="1" x14ac:dyDescent="0.2"/>
    <row r="8280" s="13" customFormat="1" x14ac:dyDescent="0.2"/>
    <row r="8281" s="13" customFormat="1" x14ac:dyDescent="0.2"/>
    <row r="8282" s="13" customFormat="1" x14ac:dyDescent="0.2"/>
    <row r="8283" s="13" customFormat="1" x14ac:dyDescent="0.2"/>
    <row r="8284" s="13" customFormat="1" x14ac:dyDescent="0.2"/>
    <row r="8285" s="13" customFormat="1" x14ac:dyDescent="0.2"/>
    <row r="8286" s="13" customFormat="1" x14ac:dyDescent="0.2"/>
    <row r="8287" s="13" customFormat="1" x14ac:dyDescent="0.2"/>
    <row r="8288" s="13" customFormat="1" x14ac:dyDescent="0.2"/>
    <row r="8289" s="13" customFormat="1" x14ac:dyDescent="0.2"/>
    <row r="8290" s="13" customFormat="1" x14ac:dyDescent="0.2"/>
    <row r="8291" s="13" customFormat="1" x14ac:dyDescent="0.2"/>
    <row r="8292" s="13" customFormat="1" x14ac:dyDescent="0.2"/>
    <row r="8293" s="13" customFormat="1" x14ac:dyDescent="0.2"/>
    <row r="8294" s="13" customFormat="1" x14ac:dyDescent="0.2"/>
    <row r="8295" s="13" customFormat="1" x14ac:dyDescent="0.2"/>
    <row r="8296" s="13" customFormat="1" x14ac:dyDescent="0.2"/>
    <row r="8297" s="13" customFormat="1" x14ac:dyDescent="0.2"/>
    <row r="8298" s="13" customFormat="1" x14ac:dyDescent="0.2"/>
    <row r="8299" s="13" customFormat="1" x14ac:dyDescent="0.2"/>
    <row r="8300" s="13" customFormat="1" x14ac:dyDescent="0.2"/>
    <row r="8301" s="13" customFormat="1" x14ac:dyDescent="0.2"/>
    <row r="8302" s="13" customFormat="1" x14ac:dyDescent="0.2"/>
    <row r="8303" s="13" customFormat="1" x14ac:dyDescent="0.2"/>
    <row r="8304" s="13" customFormat="1" x14ac:dyDescent="0.2"/>
    <row r="8305" s="13" customFormat="1" x14ac:dyDescent="0.2"/>
    <row r="8306" s="13" customFormat="1" x14ac:dyDescent="0.2"/>
    <row r="8307" s="13" customFormat="1" x14ac:dyDescent="0.2"/>
    <row r="8308" s="13" customFormat="1" x14ac:dyDescent="0.2"/>
    <row r="8309" s="13" customFormat="1" x14ac:dyDescent="0.2"/>
    <row r="8310" s="13" customFormat="1" x14ac:dyDescent="0.2"/>
    <row r="8311" s="13" customFormat="1" x14ac:dyDescent="0.2"/>
    <row r="8312" s="13" customFormat="1" x14ac:dyDescent="0.2"/>
    <row r="8313" s="13" customFormat="1" x14ac:dyDescent="0.2"/>
    <row r="8314" s="13" customFormat="1" x14ac:dyDescent="0.2"/>
    <row r="8315" s="13" customFormat="1" x14ac:dyDescent="0.2"/>
    <row r="8316" s="13" customFormat="1" x14ac:dyDescent="0.2"/>
    <row r="8317" s="13" customFormat="1" x14ac:dyDescent="0.2"/>
    <row r="8318" s="13" customFormat="1" x14ac:dyDescent="0.2"/>
    <row r="8319" s="13" customFormat="1" x14ac:dyDescent="0.2"/>
    <row r="8320" s="13" customFormat="1" x14ac:dyDescent="0.2"/>
    <row r="8321" s="13" customFormat="1" x14ac:dyDescent="0.2"/>
    <row r="8322" s="13" customFormat="1" x14ac:dyDescent="0.2"/>
    <row r="8323" s="13" customFormat="1" x14ac:dyDescent="0.2"/>
    <row r="8324" s="13" customFormat="1" x14ac:dyDescent="0.2"/>
    <row r="8325" s="13" customFormat="1" x14ac:dyDescent="0.2"/>
    <row r="8326" s="13" customFormat="1" x14ac:dyDescent="0.2"/>
    <row r="8327" s="13" customFormat="1" x14ac:dyDescent="0.2"/>
    <row r="8328" s="13" customFormat="1" x14ac:dyDescent="0.2"/>
    <row r="8329" s="13" customFormat="1" x14ac:dyDescent="0.2"/>
    <row r="8330" s="13" customFormat="1" x14ac:dyDescent="0.2"/>
    <row r="8331" s="13" customFormat="1" x14ac:dyDescent="0.2"/>
    <row r="8332" s="13" customFormat="1" x14ac:dyDescent="0.2"/>
    <row r="8333" s="13" customFormat="1" x14ac:dyDescent="0.2"/>
    <row r="8334" s="13" customFormat="1" x14ac:dyDescent="0.2"/>
    <row r="8335" s="13" customFormat="1" x14ac:dyDescent="0.2"/>
    <row r="8336" s="13" customFormat="1" x14ac:dyDescent="0.2"/>
    <row r="8337" s="13" customFormat="1" x14ac:dyDescent="0.2"/>
    <row r="8338" s="13" customFormat="1" x14ac:dyDescent="0.2"/>
    <row r="8339" s="13" customFormat="1" x14ac:dyDescent="0.2"/>
    <row r="8340" s="13" customFormat="1" x14ac:dyDescent="0.2"/>
    <row r="8341" s="13" customFormat="1" x14ac:dyDescent="0.2"/>
    <row r="8342" s="13" customFormat="1" x14ac:dyDescent="0.2"/>
    <row r="8343" s="13" customFormat="1" x14ac:dyDescent="0.2"/>
    <row r="8344" s="13" customFormat="1" x14ac:dyDescent="0.2"/>
    <row r="8345" s="13" customFormat="1" x14ac:dyDescent="0.2"/>
    <row r="8346" s="13" customFormat="1" x14ac:dyDescent="0.2"/>
    <row r="8347" s="13" customFormat="1" x14ac:dyDescent="0.2"/>
    <row r="8348" s="13" customFormat="1" x14ac:dyDescent="0.2"/>
    <row r="8349" s="13" customFormat="1" x14ac:dyDescent="0.2"/>
    <row r="8350" s="13" customFormat="1" x14ac:dyDescent="0.2"/>
    <row r="8351" s="13" customFormat="1" x14ac:dyDescent="0.2"/>
    <row r="8352" s="13" customFormat="1" x14ac:dyDescent="0.2"/>
    <row r="8353" s="13" customFormat="1" x14ac:dyDescent="0.2"/>
    <row r="8354" s="13" customFormat="1" x14ac:dyDescent="0.2"/>
    <row r="8355" s="13" customFormat="1" x14ac:dyDescent="0.2"/>
    <row r="8356" s="13" customFormat="1" x14ac:dyDescent="0.2"/>
    <row r="8357" s="13" customFormat="1" x14ac:dyDescent="0.2"/>
    <row r="8358" s="13" customFormat="1" x14ac:dyDescent="0.2"/>
    <row r="8359" s="13" customFormat="1" x14ac:dyDescent="0.2"/>
    <row r="8360" s="13" customFormat="1" x14ac:dyDescent="0.2"/>
    <row r="8361" s="13" customFormat="1" x14ac:dyDescent="0.2"/>
    <row r="8362" s="13" customFormat="1" x14ac:dyDescent="0.2"/>
    <row r="8363" s="13" customFormat="1" x14ac:dyDescent="0.2"/>
    <row r="8364" s="13" customFormat="1" x14ac:dyDescent="0.2"/>
    <row r="8365" s="13" customFormat="1" x14ac:dyDescent="0.2"/>
    <row r="8366" s="13" customFormat="1" x14ac:dyDescent="0.2"/>
    <row r="8367" s="13" customFormat="1" x14ac:dyDescent="0.2"/>
    <row r="8368" s="13" customFormat="1" x14ac:dyDescent="0.2"/>
    <row r="8369" s="13" customFormat="1" x14ac:dyDescent="0.2"/>
    <row r="8370" s="13" customFormat="1" x14ac:dyDescent="0.2"/>
    <row r="8371" s="13" customFormat="1" x14ac:dyDescent="0.2"/>
    <row r="8372" s="13" customFormat="1" x14ac:dyDescent="0.2"/>
    <row r="8373" s="13" customFormat="1" x14ac:dyDescent="0.2"/>
    <row r="8374" s="13" customFormat="1" x14ac:dyDescent="0.2"/>
    <row r="8375" s="13" customFormat="1" x14ac:dyDescent="0.2"/>
    <row r="8376" s="13" customFormat="1" x14ac:dyDescent="0.2"/>
    <row r="8377" s="13" customFormat="1" x14ac:dyDescent="0.2"/>
    <row r="8378" s="13" customFormat="1" x14ac:dyDescent="0.2"/>
    <row r="8379" s="13" customFormat="1" x14ac:dyDescent="0.2"/>
    <row r="8380" s="13" customFormat="1" x14ac:dyDescent="0.2"/>
    <row r="8381" s="13" customFormat="1" x14ac:dyDescent="0.2"/>
    <row r="8382" s="13" customFormat="1" x14ac:dyDescent="0.2"/>
    <row r="8383" s="13" customFormat="1" x14ac:dyDescent="0.2"/>
    <row r="8384" s="13" customFormat="1" x14ac:dyDescent="0.2"/>
    <row r="8385" s="13" customFormat="1" x14ac:dyDescent="0.2"/>
    <row r="8386" s="13" customFormat="1" x14ac:dyDescent="0.2"/>
    <row r="8387" s="13" customFormat="1" x14ac:dyDescent="0.2"/>
    <row r="8388" s="13" customFormat="1" x14ac:dyDescent="0.2"/>
    <row r="8389" s="13" customFormat="1" x14ac:dyDescent="0.2"/>
    <row r="8390" s="13" customFormat="1" x14ac:dyDescent="0.2"/>
    <row r="8391" s="13" customFormat="1" x14ac:dyDescent="0.2"/>
    <row r="8392" s="13" customFormat="1" x14ac:dyDescent="0.2"/>
    <row r="8393" s="13" customFormat="1" x14ac:dyDescent="0.2"/>
    <row r="8394" s="13" customFormat="1" x14ac:dyDescent="0.2"/>
    <row r="8395" s="13" customFormat="1" x14ac:dyDescent="0.2"/>
    <row r="8396" s="13" customFormat="1" x14ac:dyDescent="0.2"/>
    <row r="8397" s="13" customFormat="1" x14ac:dyDescent="0.2"/>
    <row r="8398" s="13" customFormat="1" x14ac:dyDescent="0.2"/>
    <row r="8399" s="13" customFormat="1" x14ac:dyDescent="0.2"/>
    <row r="8400" s="13" customFormat="1" x14ac:dyDescent="0.2"/>
    <row r="8401" s="13" customFormat="1" x14ac:dyDescent="0.2"/>
    <row r="8402" s="13" customFormat="1" x14ac:dyDescent="0.2"/>
    <row r="8403" s="13" customFormat="1" x14ac:dyDescent="0.2"/>
    <row r="8404" s="13" customFormat="1" x14ac:dyDescent="0.2"/>
    <row r="8405" s="13" customFormat="1" x14ac:dyDescent="0.2"/>
    <row r="8406" s="13" customFormat="1" x14ac:dyDescent="0.2"/>
    <row r="8407" s="13" customFormat="1" x14ac:dyDescent="0.2"/>
    <row r="8408" s="13" customFormat="1" x14ac:dyDescent="0.2"/>
    <row r="8409" s="13" customFormat="1" x14ac:dyDescent="0.2"/>
    <row r="8410" s="13" customFormat="1" x14ac:dyDescent="0.2"/>
    <row r="8411" s="13" customFormat="1" x14ac:dyDescent="0.2"/>
    <row r="8412" s="13" customFormat="1" x14ac:dyDescent="0.2"/>
    <row r="8413" s="13" customFormat="1" x14ac:dyDescent="0.2"/>
    <row r="8414" s="13" customFormat="1" x14ac:dyDescent="0.2"/>
    <row r="8415" s="13" customFormat="1" x14ac:dyDescent="0.2"/>
    <row r="8416" s="13" customFormat="1" x14ac:dyDescent="0.2"/>
    <row r="8417" s="13" customFormat="1" x14ac:dyDescent="0.2"/>
    <row r="8418" s="13" customFormat="1" x14ac:dyDescent="0.2"/>
    <row r="8419" s="13" customFormat="1" x14ac:dyDescent="0.2"/>
    <row r="8420" s="13" customFormat="1" x14ac:dyDescent="0.2"/>
    <row r="8421" s="13" customFormat="1" x14ac:dyDescent="0.2"/>
    <row r="8422" s="13" customFormat="1" x14ac:dyDescent="0.2"/>
    <row r="8423" s="13" customFormat="1" x14ac:dyDescent="0.2"/>
    <row r="8424" s="13" customFormat="1" x14ac:dyDescent="0.2"/>
    <row r="8425" s="13" customFormat="1" x14ac:dyDescent="0.2"/>
    <row r="8426" s="13" customFormat="1" x14ac:dyDescent="0.2"/>
    <row r="8427" s="13" customFormat="1" x14ac:dyDescent="0.2"/>
    <row r="8428" s="13" customFormat="1" x14ac:dyDescent="0.2"/>
    <row r="8429" s="13" customFormat="1" x14ac:dyDescent="0.2"/>
    <row r="8430" s="13" customFormat="1" x14ac:dyDescent="0.2"/>
    <row r="8431" s="13" customFormat="1" x14ac:dyDescent="0.2"/>
    <row r="8432" s="13" customFormat="1" x14ac:dyDescent="0.2"/>
    <row r="8433" s="13" customFormat="1" x14ac:dyDescent="0.2"/>
    <row r="8434" s="13" customFormat="1" x14ac:dyDescent="0.2"/>
    <row r="8435" s="13" customFormat="1" x14ac:dyDescent="0.2"/>
    <row r="8436" s="13" customFormat="1" x14ac:dyDescent="0.2"/>
    <row r="8437" s="13" customFormat="1" x14ac:dyDescent="0.2"/>
    <row r="8438" s="13" customFormat="1" x14ac:dyDescent="0.2"/>
    <row r="8439" s="13" customFormat="1" x14ac:dyDescent="0.2"/>
    <row r="8440" s="13" customFormat="1" x14ac:dyDescent="0.2"/>
    <row r="8441" s="13" customFormat="1" x14ac:dyDescent="0.2"/>
    <row r="8442" s="13" customFormat="1" x14ac:dyDescent="0.2"/>
    <row r="8443" s="13" customFormat="1" x14ac:dyDescent="0.2"/>
    <row r="8444" s="13" customFormat="1" x14ac:dyDescent="0.2"/>
    <row r="8445" s="13" customFormat="1" x14ac:dyDescent="0.2"/>
    <row r="8446" s="13" customFormat="1" x14ac:dyDescent="0.2"/>
    <row r="8447" s="13" customFormat="1" x14ac:dyDescent="0.2"/>
    <row r="8448" s="13" customFormat="1" x14ac:dyDescent="0.2"/>
    <row r="8449" s="13" customFormat="1" x14ac:dyDescent="0.2"/>
    <row r="8450" s="13" customFormat="1" x14ac:dyDescent="0.2"/>
    <row r="8451" s="13" customFormat="1" x14ac:dyDescent="0.2"/>
    <row r="8452" s="13" customFormat="1" x14ac:dyDescent="0.2"/>
    <row r="8453" s="13" customFormat="1" x14ac:dyDescent="0.2"/>
    <row r="8454" s="13" customFormat="1" x14ac:dyDescent="0.2"/>
    <row r="8455" s="13" customFormat="1" x14ac:dyDescent="0.2"/>
    <row r="8456" s="13" customFormat="1" x14ac:dyDescent="0.2"/>
    <row r="8457" s="13" customFormat="1" x14ac:dyDescent="0.2"/>
    <row r="8458" s="13" customFormat="1" x14ac:dyDescent="0.2"/>
    <row r="8459" s="13" customFormat="1" x14ac:dyDescent="0.2"/>
    <row r="8460" s="13" customFormat="1" x14ac:dyDescent="0.2"/>
    <row r="8461" s="13" customFormat="1" x14ac:dyDescent="0.2"/>
    <row r="8462" s="13" customFormat="1" x14ac:dyDescent="0.2"/>
    <row r="8463" s="13" customFormat="1" x14ac:dyDescent="0.2"/>
    <row r="8464" s="13" customFormat="1" x14ac:dyDescent="0.2"/>
    <row r="8465" s="13" customFormat="1" x14ac:dyDescent="0.2"/>
    <row r="8466" s="13" customFormat="1" x14ac:dyDescent="0.2"/>
    <row r="8467" s="13" customFormat="1" x14ac:dyDescent="0.2"/>
    <row r="8468" s="13" customFormat="1" x14ac:dyDescent="0.2"/>
    <row r="8469" s="13" customFormat="1" x14ac:dyDescent="0.2"/>
    <row r="8470" s="13" customFormat="1" x14ac:dyDescent="0.2"/>
    <row r="8471" s="13" customFormat="1" x14ac:dyDescent="0.2"/>
    <row r="8472" s="13" customFormat="1" x14ac:dyDescent="0.2"/>
    <row r="8473" s="13" customFormat="1" x14ac:dyDescent="0.2"/>
    <row r="8474" s="13" customFormat="1" x14ac:dyDescent="0.2"/>
    <row r="8475" s="13" customFormat="1" x14ac:dyDescent="0.2"/>
    <row r="8476" s="13" customFormat="1" x14ac:dyDescent="0.2"/>
    <row r="8477" s="13" customFormat="1" x14ac:dyDescent="0.2"/>
    <row r="8478" s="13" customFormat="1" x14ac:dyDescent="0.2"/>
    <row r="8479" s="13" customFormat="1" x14ac:dyDescent="0.2"/>
    <row r="8480" s="13" customFormat="1" x14ac:dyDescent="0.2"/>
    <row r="8481" s="13" customFormat="1" x14ac:dyDescent="0.2"/>
    <row r="8482" s="13" customFormat="1" x14ac:dyDescent="0.2"/>
    <row r="8483" s="13" customFormat="1" x14ac:dyDescent="0.2"/>
    <row r="8484" s="13" customFormat="1" x14ac:dyDescent="0.2"/>
    <row r="8485" s="13" customFormat="1" x14ac:dyDescent="0.2"/>
    <row r="8486" s="13" customFormat="1" x14ac:dyDescent="0.2"/>
    <row r="8487" s="13" customFormat="1" x14ac:dyDescent="0.2"/>
    <row r="8488" s="13" customFormat="1" x14ac:dyDescent="0.2"/>
    <row r="8489" s="13" customFormat="1" x14ac:dyDescent="0.2"/>
    <row r="8490" s="13" customFormat="1" x14ac:dyDescent="0.2"/>
    <row r="8491" s="13" customFormat="1" x14ac:dyDescent="0.2"/>
    <row r="8492" s="13" customFormat="1" x14ac:dyDescent="0.2"/>
    <row r="8493" s="13" customFormat="1" x14ac:dyDescent="0.2"/>
    <row r="8494" s="13" customFormat="1" x14ac:dyDescent="0.2"/>
    <row r="8495" s="13" customFormat="1" x14ac:dyDescent="0.2"/>
    <row r="8496" s="13" customFormat="1" x14ac:dyDescent="0.2"/>
    <row r="8497" s="13" customFormat="1" x14ac:dyDescent="0.2"/>
    <row r="8498" s="13" customFormat="1" x14ac:dyDescent="0.2"/>
    <row r="8499" s="13" customFormat="1" x14ac:dyDescent="0.2"/>
    <row r="8500" s="13" customFormat="1" x14ac:dyDescent="0.2"/>
    <row r="8501" s="13" customFormat="1" x14ac:dyDescent="0.2"/>
    <row r="8502" s="13" customFormat="1" x14ac:dyDescent="0.2"/>
    <row r="8503" s="13" customFormat="1" x14ac:dyDescent="0.2"/>
    <row r="8504" s="13" customFormat="1" x14ac:dyDescent="0.2"/>
    <row r="8505" s="13" customFormat="1" x14ac:dyDescent="0.2"/>
    <row r="8506" s="13" customFormat="1" x14ac:dyDescent="0.2"/>
    <row r="8507" s="13" customFormat="1" x14ac:dyDescent="0.2"/>
    <row r="8508" s="13" customFormat="1" x14ac:dyDescent="0.2"/>
    <row r="8509" s="13" customFormat="1" x14ac:dyDescent="0.2"/>
    <row r="8510" s="13" customFormat="1" x14ac:dyDescent="0.2"/>
    <row r="8511" s="13" customFormat="1" x14ac:dyDescent="0.2"/>
    <row r="8512" s="13" customFormat="1" x14ac:dyDescent="0.2"/>
    <row r="8513" s="13" customFormat="1" x14ac:dyDescent="0.2"/>
    <row r="8514" s="13" customFormat="1" x14ac:dyDescent="0.2"/>
    <row r="8515" s="13" customFormat="1" x14ac:dyDescent="0.2"/>
    <row r="8516" s="13" customFormat="1" x14ac:dyDescent="0.2"/>
    <row r="8517" s="13" customFormat="1" x14ac:dyDescent="0.2"/>
    <row r="8518" s="13" customFormat="1" x14ac:dyDescent="0.2"/>
    <row r="8519" s="13" customFormat="1" x14ac:dyDescent="0.2"/>
    <row r="8520" s="13" customFormat="1" x14ac:dyDescent="0.2"/>
    <row r="8521" s="13" customFormat="1" x14ac:dyDescent="0.2"/>
    <row r="8522" s="13" customFormat="1" x14ac:dyDescent="0.2"/>
    <row r="8523" s="13" customFormat="1" x14ac:dyDescent="0.2"/>
    <row r="8524" s="13" customFormat="1" x14ac:dyDescent="0.2"/>
    <row r="8525" s="13" customFormat="1" x14ac:dyDescent="0.2"/>
    <row r="8526" s="13" customFormat="1" x14ac:dyDescent="0.2"/>
    <row r="8527" s="13" customFormat="1" x14ac:dyDescent="0.2"/>
    <row r="8528" s="13" customFormat="1" x14ac:dyDescent="0.2"/>
    <row r="8529" s="13" customFormat="1" x14ac:dyDescent="0.2"/>
    <row r="8530" s="13" customFormat="1" x14ac:dyDescent="0.2"/>
    <row r="8531" s="13" customFormat="1" x14ac:dyDescent="0.2"/>
    <row r="8532" s="13" customFormat="1" x14ac:dyDescent="0.2"/>
    <row r="8533" s="13" customFormat="1" x14ac:dyDescent="0.2"/>
    <row r="8534" s="13" customFormat="1" x14ac:dyDescent="0.2"/>
    <row r="8535" s="13" customFormat="1" x14ac:dyDescent="0.2"/>
    <row r="8536" s="13" customFormat="1" x14ac:dyDescent="0.2"/>
    <row r="8537" s="13" customFormat="1" x14ac:dyDescent="0.2"/>
    <row r="8538" s="13" customFormat="1" x14ac:dyDescent="0.2"/>
    <row r="8539" s="13" customFormat="1" x14ac:dyDescent="0.2"/>
    <row r="8540" s="13" customFormat="1" x14ac:dyDescent="0.2"/>
    <row r="8541" s="13" customFormat="1" x14ac:dyDescent="0.2"/>
    <row r="8542" s="13" customFormat="1" x14ac:dyDescent="0.2"/>
    <row r="8543" s="13" customFormat="1" x14ac:dyDescent="0.2"/>
    <row r="8544" s="13" customFormat="1" x14ac:dyDescent="0.2"/>
    <row r="8545" s="13" customFormat="1" x14ac:dyDescent="0.2"/>
    <row r="8546" s="13" customFormat="1" x14ac:dyDescent="0.2"/>
    <row r="8547" s="13" customFormat="1" x14ac:dyDescent="0.2"/>
    <row r="8548" s="13" customFormat="1" x14ac:dyDescent="0.2"/>
    <row r="8549" s="13" customFormat="1" x14ac:dyDescent="0.2"/>
    <row r="8550" s="13" customFormat="1" x14ac:dyDescent="0.2"/>
    <row r="8551" s="13" customFormat="1" x14ac:dyDescent="0.2"/>
    <row r="8552" s="13" customFormat="1" x14ac:dyDescent="0.2"/>
    <row r="8553" s="13" customFormat="1" x14ac:dyDescent="0.2"/>
    <row r="8554" s="13" customFormat="1" x14ac:dyDescent="0.2"/>
    <row r="8555" s="13" customFormat="1" x14ac:dyDescent="0.2"/>
    <row r="8556" s="13" customFormat="1" x14ac:dyDescent="0.2"/>
    <row r="8557" s="13" customFormat="1" x14ac:dyDescent="0.2"/>
    <row r="8558" s="13" customFormat="1" x14ac:dyDescent="0.2"/>
    <row r="8559" s="13" customFormat="1" x14ac:dyDescent="0.2"/>
    <row r="8560" s="13" customFormat="1" x14ac:dyDescent="0.2"/>
    <row r="8561" s="13" customFormat="1" x14ac:dyDescent="0.2"/>
    <row r="8562" s="13" customFormat="1" x14ac:dyDescent="0.2"/>
    <row r="8563" s="13" customFormat="1" x14ac:dyDescent="0.2"/>
    <row r="8564" s="13" customFormat="1" x14ac:dyDescent="0.2"/>
    <row r="8565" s="13" customFormat="1" x14ac:dyDescent="0.2"/>
    <row r="8566" s="13" customFormat="1" x14ac:dyDescent="0.2"/>
    <row r="8567" s="13" customFormat="1" x14ac:dyDescent="0.2"/>
    <row r="8568" s="13" customFormat="1" x14ac:dyDescent="0.2"/>
    <row r="8569" s="13" customFormat="1" x14ac:dyDescent="0.2"/>
    <row r="8570" s="13" customFormat="1" x14ac:dyDescent="0.2"/>
    <row r="8571" s="13" customFormat="1" x14ac:dyDescent="0.2"/>
    <row r="8572" s="13" customFormat="1" x14ac:dyDescent="0.2"/>
    <row r="8573" s="13" customFormat="1" x14ac:dyDescent="0.2"/>
    <row r="8574" s="13" customFormat="1" x14ac:dyDescent="0.2"/>
    <row r="8575" s="13" customFormat="1" x14ac:dyDescent="0.2"/>
    <row r="8576" s="13" customFormat="1" x14ac:dyDescent="0.2"/>
    <row r="8577" s="13" customFormat="1" x14ac:dyDescent="0.2"/>
    <row r="8578" s="13" customFormat="1" x14ac:dyDescent="0.2"/>
    <row r="8579" s="13" customFormat="1" x14ac:dyDescent="0.2"/>
    <row r="8580" s="13" customFormat="1" x14ac:dyDescent="0.2"/>
    <row r="8581" s="13" customFormat="1" x14ac:dyDescent="0.2"/>
    <row r="8582" s="13" customFormat="1" x14ac:dyDescent="0.2"/>
    <row r="8583" s="13" customFormat="1" x14ac:dyDescent="0.2"/>
    <row r="8584" s="13" customFormat="1" x14ac:dyDescent="0.2"/>
    <row r="8585" s="13" customFormat="1" x14ac:dyDescent="0.2"/>
    <row r="8586" s="13" customFormat="1" x14ac:dyDescent="0.2"/>
    <row r="8587" s="13" customFormat="1" x14ac:dyDescent="0.2"/>
    <row r="8588" s="13" customFormat="1" x14ac:dyDescent="0.2"/>
    <row r="8589" s="13" customFormat="1" x14ac:dyDescent="0.2"/>
    <row r="8590" s="13" customFormat="1" x14ac:dyDescent="0.2"/>
    <row r="8591" s="13" customFormat="1" x14ac:dyDescent="0.2"/>
    <row r="8592" s="13" customFormat="1" x14ac:dyDescent="0.2"/>
    <row r="8593" s="13" customFormat="1" x14ac:dyDescent="0.2"/>
    <row r="8594" s="13" customFormat="1" x14ac:dyDescent="0.2"/>
    <row r="8595" s="13" customFormat="1" x14ac:dyDescent="0.2"/>
    <row r="8596" s="13" customFormat="1" x14ac:dyDescent="0.2"/>
    <row r="8597" s="13" customFormat="1" x14ac:dyDescent="0.2"/>
    <row r="8598" s="13" customFormat="1" x14ac:dyDescent="0.2"/>
    <row r="8599" s="13" customFormat="1" x14ac:dyDescent="0.2"/>
    <row r="8600" s="13" customFormat="1" x14ac:dyDescent="0.2"/>
    <row r="8601" s="13" customFormat="1" x14ac:dyDescent="0.2"/>
    <row r="8602" s="13" customFormat="1" x14ac:dyDescent="0.2"/>
    <row r="8603" s="13" customFormat="1" x14ac:dyDescent="0.2"/>
    <row r="8604" s="13" customFormat="1" x14ac:dyDescent="0.2"/>
    <row r="8605" s="13" customFormat="1" x14ac:dyDescent="0.2"/>
    <row r="8606" s="13" customFormat="1" x14ac:dyDescent="0.2"/>
    <row r="8607" s="13" customFormat="1" x14ac:dyDescent="0.2"/>
    <row r="8608" s="13" customFormat="1" x14ac:dyDescent="0.2"/>
    <row r="8609" s="13" customFormat="1" x14ac:dyDescent="0.2"/>
    <row r="8610" s="13" customFormat="1" x14ac:dyDescent="0.2"/>
    <row r="8611" s="13" customFormat="1" x14ac:dyDescent="0.2"/>
    <row r="8612" s="13" customFormat="1" x14ac:dyDescent="0.2"/>
    <row r="8613" s="13" customFormat="1" x14ac:dyDescent="0.2"/>
    <row r="8614" s="13" customFormat="1" x14ac:dyDescent="0.2"/>
    <row r="8615" s="13" customFormat="1" x14ac:dyDescent="0.2"/>
    <row r="8616" s="13" customFormat="1" x14ac:dyDescent="0.2"/>
    <row r="8617" s="13" customFormat="1" x14ac:dyDescent="0.2"/>
    <row r="8618" s="13" customFormat="1" x14ac:dyDescent="0.2"/>
    <row r="8619" s="13" customFormat="1" x14ac:dyDescent="0.2"/>
    <row r="8620" s="13" customFormat="1" x14ac:dyDescent="0.2"/>
    <row r="8621" s="13" customFormat="1" x14ac:dyDescent="0.2"/>
    <row r="8622" s="13" customFormat="1" x14ac:dyDescent="0.2"/>
    <row r="8623" s="13" customFormat="1" x14ac:dyDescent="0.2"/>
    <row r="8624" s="13" customFormat="1" x14ac:dyDescent="0.2"/>
    <row r="8625" s="13" customFormat="1" x14ac:dyDescent="0.2"/>
    <row r="8626" s="13" customFormat="1" x14ac:dyDescent="0.2"/>
    <row r="8627" s="13" customFormat="1" x14ac:dyDescent="0.2"/>
    <row r="8628" s="13" customFormat="1" x14ac:dyDescent="0.2"/>
    <row r="8629" s="13" customFormat="1" x14ac:dyDescent="0.2"/>
    <row r="8630" s="13" customFormat="1" x14ac:dyDescent="0.2"/>
    <row r="8631" s="13" customFormat="1" x14ac:dyDescent="0.2"/>
    <row r="8632" s="13" customFormat="1" x14ac:dyDescent="0.2"/>
    <row r="8633" s="13" customFormat="1" x14ac:dyDescent="0.2"/>
    <row r="8634" s="13" customFormat="1" x14ac:dyDescent="0.2"/>
    <row r="8635" s="13" customFormat="1" x14ac:dyDescent="0.2"/>
    <row r="8636" s="13" customFormat="1" x14ac:dyDescent="0.2"/>
    <row r="8637" s="13" customFormat="1" x14ac:dyDescent="0.2"/>
    <row r="8638" s="13" customFormat="1" x14ac:dyDescent="0.2"/>
    <row r="8639" s="13" customFormat="1" x14ac:dyDescent="0.2"/>
    <row r="8640" s="13" customFormat="1" x14ac:dyDescent="0.2"/>
    <row r="8641" s="13" customFormat="1" x14ac:dyDescent="0.2"/>
    <row r="8642" s="13" customFormat="1" x14ac:dyDescent="0.2"/>
    <row r="8643" s="13" customFormat="1" x14ac:dyDescent="0.2"/>
    <row r="8644" s="13" customFormat="1" x14ac:dyDescent="0.2"/>
    <row r="8645" s="13" customFormat="1" x14ac:dyDescent="0.2"/>
    <row r="8646" s="13" customFormat="1" x14ac:dyDescent="0.2"/>
    <row r="8647" s="13" customFormat="1" x14ac:dyDescent="0.2"/>
    <row r="8648" s="13" customFormat="1" x14ac:dyDescent="0.2"/>
    <row r="8649" s="13" customFormat="1" x14ac:dyDescent="0.2"/>
    <row r="8650" s="13" customFormat="1" x14ac:dyDescent="0.2"/>
    <row r="8651" s="13" customFormat="1" x14ac:dyDescent="0.2"/>
    <row r="8652" s="13" customFormat="1" x14ac:dyDescent="0.2"/>
    <row r="8653" s="13" customFormat="1" x14ac:dyDescent="0.2"/>
    <row r="8654" s="13" customFormat="1" x14ac:dyDescent="0.2"/>
    <row r="8655" s="13" customFormat="1" x14ac:dyDescent="0.2"/>
    <row r="8656" s="13" customFormat="1" x14ac:dyDescent="0.2"/>
    <row r="8657" s="13" customFormat="1" x14ac:dyDescent="0.2"/>
    <row r="8658" s="13" customFormat="1" x14ac:dyDescent="0.2"/>
    <row r="8659" s="13" customFormat="1" x14ac:dyDescent="0.2"/>
    <row r="8660" s="13" customFormat="1" x14ac:dyDescent="0.2"/>
    <row r="8661" s="13" customFormat="1" x14ac:dyDescent="0.2"/>
    <row r="8662" s="13" customFormat="1" x14ac:dyDescent="0.2"/>
    <row r="8663" s="13" customFormat="1" x14ac:dyDescent="0.2"/>
    <row r="8664" s="13" customFormat="1" x14ac:dyDescent="0.2"/>
    <row r="8665" s="13" customFormat="1" x14ac:dyDescent="0.2"/>
    <row r="8666" s="13" customFormat="1" x14ac:dyDescent="0.2"/>
    <row r="8667" s="13" customFormat="1" x14ac:dyDescent="0.2"/>
    <row r="8668" s="13" customFormat="1" x14ac:dyDescent="0.2"/>
    <row r="8669" s="13" customFormat="1" x14ac:dyDescent="0.2"/>
    <row r="8670" s="13" customFormat="1" x14ac:dyDescent="0.2"/>
    <row r="8671" s="13" customFormat="1" x14ac:dyDescent="0.2"/>
    <row r="8672" s="13" customFormat="1" x14ac:dyDescent="0.2"/>
    <row r="8673" s="13" customFormat="1" x14ac:dyDescent="0.2"/>
    <row r="8674" s="13" customFormat="1" x14ac:dyDescent="0.2"/>
    <row r="8675" s="13" customFormat="1" x14ac:dyDescent="0.2"/>
    <row r="8676" s="13" customFormat="1" x14ac:dyDescent="0.2"/>
    <row r="8677" s="13" customFormat="1" x14ac:dyDescent="0.2"/>
    <row r="8678" s="13" customFormat="1" x14ac:dyDescent="0.2"/>
    <row r="8679" s="13" customFormat="1" x14ac:dyDescent="0.2"/>
    <row r="8680" s="13" customFormat="1" x14ac:dyDescent="0.2"/>
    <row r="8681" s="13" customFormat="1" x14ac:dyDescent="0.2"/>
    <row r="8682" s="13" customFormat="1" x14ac:dyDescent="0.2"/>
    <row r="8683" s="13" customFormat="1" x14ac:dyDescent="0.2"/>
    <row r="8684" s="13" customFormat="1" x14ac:dyDescent="0.2"/>
    <row r="8685" s="13" customFormat="1" x14ac:dyDescent="0.2"/>
    <row r="8686" s="13" customFormat="1" x14ac:dyDescent="0.2"/>
    <row r="8687" s="13" customFormat="1" x14ac:dyDescent="0.2"/>
    <row r="8688" s="13" customFormat="1" x14ac:dyDescent="0.2"/>
    <row r="8689" s="13" customFormat="1" x14ac:dyDescent="0.2"/>
    <row r="8690" s="13" customFormat="1" x14ac:dyDescent="0.2"/>
    <row r="8691" s="13" customFormat="1" x14ac:dyDescent="0.2"/>
    <row r="8692" s="13" customFormat="1" x14ac:dyDescent="0.2"/>
    <row r="8693" s="13" customFormat="1" x14ac:dyDescent="0.2"/>
    <row r="8694" s="13" customFormat="1" x14ac:dyDescent="0.2"/>
    <row r="8695" s="13" customFormat="1" x14ac:dyDescent="0.2"/>
    <row r="8696" s="13" customFormat="1" x14ac:dyDescent="0.2"/>
    <row r="8697" s="13" customFormat="1" x14ac:dyDescent="0.2"/>
    <row r="8698" s="13" customFormat="1" x14ac:dyDescent="0.2"/>
    <row r="8699" s="13" customFormat="1" x14ac:dyDescent="0.2"/>
    <row r="8700" s="13" customFormat="1" x14ac:dyDescent="0.2"/>
    <row r="8701" s="13" customFormat="1" x14ac:dyDescent="0.2"/>
    <row r="8702" s="13" customFormat="1" x14ac:dyDescent="0.2"/>
    <row r="8703" s="13" customFormat="1" x14ac:dyDescent="0.2"/>
    <row r="8704" s="13" customFormat="1" x14ac:dyDescent="0.2"/>
    <row r="8705" s="13" customFormat="1" x14ac:dyDescent="0.2"/>
    <row r="8706" s="13" customFormat="1" x14ac:dyDescent="0.2"/>
    <row r="8707" s="13" customFormat="1" x14ac:dyDescent="0.2"/>
    <row r="8708" s="13" customFormat="1" x14ac:dyDescent="0.2"/>
    <row r="8709" s="13" customFormat="1" x14ac:dyDescent="0.2"/>
    <row r="8710" s="13" customFormat="1" x14ac:dyDescent="0.2"/>
    <row r="8711" s="13" customFormat="1" x14ac:dyDescent="0.2"/>
    <row r="8712" s="13" customFormat="1" x14ac:dyDescent="0.2"/>
    <row r="8713" s="13" customFormat="1" x14ac:dyDescent="0.2"/>
    <row r="8714" s="13" customFormat="1" x14ac:dyDescent="0.2"/>
    <row r="8715" s="13" customFormat="1" x14ac:dyDescent="0.2"/>
    <row r="8716" s="13" customFormat="1" x14ac:dyDescent="0.2"/>
    <row r="8717" s="13" customFormat="1" x14ac:dyDescent="0.2"/>
    <row r="8718" s="13" customFormat="1" x14ac:dyDescent="0.2"/>
    <row r="8719" s="13" customFormat="1" x14ac:dyDescent="0.2"/>
    <row r="8720" s="13" customFormat="1" x14ac:dyDescent="0.2"/>
    <row r="8721" s="13" customFormat="1" x14ac:dyDescent="0.2"/>
    <row r="8722" s="13" customFormat="1" x14ac:dyDescent="0.2"/>
    <row r="8723" s="13" customFormat="1" x14ac:dyDescent="0.2"/>
    <row r="8724" s="13" customFormat="1" x14ac:dyDescent="0.2"/>
    <row r="8725" s="13" customFormat="1" x14ac:dyDescent="0.2"/>
    <row r="8726" s="13" customFormat="1" x14ac:dyDescent="0.2"/>
    <row r="8727" s="13" customFormat="1" x14ac:dyDescent="0.2"/>
    <row r="8728" s="13" customFormat="1" x14ac:dyDescent="0.2"/>
    <row r="8729" s="13" customFormat="1" x14ac:dyDescent="0.2"/>
    <row r="8730" s="13" customFormat="1" x14ac:dyDescent="0.2"/>
    <row r="8731" s="13" customFormat="1" x14ac:dyDescent="0.2"/>
    <row r="8732" s="13" customFormat="1" x14ac:dyDescent="0.2"/>
    <row r="8733" s="13" customFormat="1" x14ac:dyDescent="0.2"/>
    <row r="8734" s="13" customFormat="1" x14ac:dyDescent="0.2"/>
    <row r="8735" s="13" customFormat="1" x14ac:dyDescent="0.2"/>
    <row r="8736" s="13" customFormat="1" x14ac:dyDescent="0.2"/>
    <row r="8737" s="13" customFormat="1" x14ac:dyDescent="0.2"/>
    <row r="8738" s="13" customFormat="1" x14ac:dyDescent="0.2"/>
    <row r="8739" s="13" customFormat="1" x14ac:dyDescent="0.2"/>
    <row r="8740" s="13" customFormat="1" x14ac:dyDescent="0.2"/>
    <row r="8741" s="13" customFormat="1" x14ac:dyDescent="0.2"/>
    <row r="8742" s="13" customFormat="1" x14ac:dyDescent="0.2"/>
    <row r="8743" s="13" customFormat="1" x14ac:dyDescent="0.2"/>
    <row r="8744" s="13" customFormat="1" x14ac:dyDescent="0.2"/>
    <row r="8745" s="13" customFormat="1" x14ac:dyDescent="0.2"/>
    <row r="8746" s="13" customFormat="1" x14ac:dyDescent="0.2"/>
    <row r="8747" s="13" customFormat="1" x14ac:dyDescent="0.2"/>
    <row r="8748" s="13" customFormat="1" x14ac:dyDescent="0.2"/>
    <row r="8749" s="13" customFormat="1" x14ac:dyDescent="0.2"/>
    <row r="8750" s="13" customFormat="1" x14ac:dyDescent="0.2"/>
    <row r="8751" s="13" customFormat="1" x14ac:dyDescent="0.2"/>
    <row r="8752" s="13" customFormat="1" x14ac:dyDescent="0.2"/>
    <row r="8753" s="13" customFormat="1" x14ac:dyDescent="0.2"/>
    <row r="8754" s="13" customFormat="1" x14ac:dyDescent="0.2"/>
    <row r="8755" s="13" customFormat="1" x14ac:dyDescent="0.2"/>
    <row r="8756" s="13" customFormat="1" x14ac:dyDescent="0.2"/>
    <row r="8757" s="13" customFormat="1" x14ac:dyDescent="0.2"/>
    <row r="8758" s="13" customFormat="1" x14ac:dyDescent="0.2"/>
    <row r="8759" s="13" customFormat="1" x14ac:dyDescent="0.2"/>
    <row r="8760" s="13" customFormat="1" x14ac:dyDescent="0.2"/>
    <row r="8761" s="13" customFormat="1" x14ac:dyDescent="0.2"/>
    <row r="8762" s="13" customFormat="1" x14ac:dyDescent="0.2"/>
    <row r="8763" s="13" customFormat="1" x14ac:dyDescent="0.2"/>
    <row r="8764" s="13" customFormat="1" x14ac:dyDescent="0.2"/>
    <row r="8765" s="13" customFormat="1" x14ac:dyDescent="0.2"/>
    <row r="8766" s="13" customFormat="1" x14ac:dyDescent="0.2"/>
    <row r="8767" s="13" customFormat="1" x14ac:dyDescent="0.2"/>
    <row r="8768" s="13" customFormat="1" x14ac:dyDescent="0.2"/>
    <row r="8769" s="13" customFormat="1" x14ac:dyDescent="0.2"/>
    <row r="8770" s="13" customFormat="1" x14ac:dyDescent="0.2"/>
    <row r="8771" s="13" customFormat="1" x14ac:dyDescent="0.2"/>
    <row r="8772" s="13" customFormat="1" x14ac:dyDescent="0.2"/>
    <row r="8773" s="13" customFormat="1" x14ac:dyDescent="0.2"/>
    <row r="8774" s="13" customFormat="1" x14ac:dyDescent="0.2"/>
    <row r="8775" s="13" customFormat="1" x14ac:dyDescent="0.2"/>
    <row r="8776" s="13" customFormat="1" x14ac:dyDescent="0.2"/>
    <row r="8777" s="13" customFormat="1" x14ac:dyDescent="0.2"/>
    <row r="8778" s="13" customFormat="1" x14ac:dyDescent="0.2"/>
    <row r="8779" s="13" customFormat="1" x14ac:dyDescent="0.2"/>
    <row r="8780" s="13" customFormat="1" x14ac:dyDescent="0.2"/>
    <row r="8781" s="13" customFormat="1" x14ac:dyDescent="0.2"/>
    <row r="8782" s="13" customFormat="1" x14ac:dyDescent="0.2"/>
    <row r="8783" s="13" customFormat="1" x14ac:dyDescent="0.2"/>
    <row r="8784" s="13" customFormat="1" x14ac:dyDescent="0.2"/>
    <row r="8785" s="13" customFormat="1" x14ac:dyDescent="0.2"/>
    <row r="8786" s="13" customFormat="1" x14ac:dyDescent="0.2"/>
    <row r="8787" s="13" customFormat="1" x14ac:dyDescent="0.2"/>
    <row r="8788" s="13" customFormat="1" x14ac:dyDescent="0.2"/>
    <row r="8789" s="13" customFormat="1" x14ac:dyDescent="0.2"/>
    <row r="8790" s="13" customFormat="1" x14ac:dyDescent="0.2"/>
    <row r="8791" s="13" customFormat="1" x14ac:dyDescent="0.2"/>
    <row r="8792" s="13" customFormat="1" x14ac:dyDescent="0.2"/>
    <row r="8793" s="13" customFormat="1" x14ac:dyDescent="0.2"/>
    <row r="8794" s="13" customFormat="1" x14ac:dyDescent="0.2"/>
    <row r="8795" s="13" customFormat="1" x14ac:dyDescent="0.2"/>
    <row r="8796" s="13" customFormat="1" x14ac:dyDescent="0.2"/>
    <row r="8797" s="13" customFormat="1" x14ac:dyDescent="0.2"/>
    <row r="8798" s="13" customFormat="1" x14ac:dyDescent="0.2"/>
    <row r="8799" s="13" customFormat="1" x14ac:dyDescent="0.2"/>
    <row r="8800" s="13" customFormat="1" x14ac:dyDescent="0.2"/>
    <row r="8801" s="13" customFormat="1" x14ac:dyDescent="0.2"/>
    <row r="8802" s="13" customFormat="1" x14ac:dyDescent="0.2"/>
    <row r="8803" s="13" customFormat="1" x14ac:dyDescent="0.2"/>
    <row r="8804" s="13" customFormat="1" x14ac:dyDescent="0.2"/>
    <row r="8805" s="13" customFormat="1" x14ac:dyDescent="0.2"/>
    <row r="8806" s="13" customFormat="1" x14ac:dyDescent="0.2"/>
    <row r="8807" s="13" customFormat="1" x14ac:dyDescent="0.2"/>
    <row r="8808" s="13" customFormat="1" x14ac:dyDescent="0.2"/>
    <row r="8809" s="13" customFormat="1" x14ac:dyDescent="0.2"/>
    <row r="8810" s="13" customFormat="1" x14ac:dyDescent="0.2"/>
    <row r="8811" s="13" customFormat="1" x14ac:dyDescent="0.2"/>
    <row r="8812" s="13" customFormat="1" x14ac:dyDescent="0.2"/>
    <row r="8813" s="13" customFormat="1" x14ac:dyDescent="0.2"/>
    <row r="8814" s="13" customFormat="1" x14ac:dyDescent="0.2"/>
    <row r="8815" s="13" customFormat="1" x14ac:dyDescent="0.2"/>
    <row r="8816" s="13" customFormat="1" x14ac:dyDescent="0.2"/>
    <row r="8817" s="13" customFormat="1" x14ac:dyDescent="0.2"/>
    <row r="8818" s="13" customFormat="1" x14ac:dyDescent="0.2"/>
    <row r="8819" s="13" customFormat="1" x14ac:dyDescent="0.2"/>
    <row r="8820" s="13" customFormat="1" x14ac:dyDescent="0.2"/>
    <row r="8821" s="13" customFormat="1" x14ac:dyDescent="0.2"/>
    <row r="8822" s="13" customFormat="1" x14ac:dyDescent="0.2"/>
    <row r="8823" s="13" customFormat="1" x14ac:dyDescent="0.2"/>
    <row r="8824" s="13" customFormat="1" x14ac:dyDescent="0.2"/>
    <row r="8825" s="13" customFormat="1" x14ac:dyDescent="0.2"/>
    <row r="8826" s="13" customFormat="1" x14ac:dyDescent="0.2"/>
    <row r="8827" s="13" customFormat="1" x14ac:dyDescent="0.2"/>
    <row r="8828" s="13" customFormat="1" x14ac:dyDescent="0.2"/>
    <row r="8829" s="13" customFormat="1" x14ac:dyDescent="0.2"/>
    <row r="8830" s="13" customFormat="1" x14ac:dyDescent="0.2"/>
    <row r="8831" s="13" customFormat="1" x14ac:dyDescent="0.2"/>
    <row r="8832" s="13" customFormat="1" x14ac:dyDescent="0.2"/>
    <row r="8833" s="13" customFormat="1" x14ac:dyDescent="0.2"/>
    <row r="8834" s="13" customFormat="1" x14ac:dyDescent="0.2"/>
    <row r="8835" s="13" customFormat="1" x14ac:dyDescent="0.2"/>
    <row r="8836" s="13" customFormat="1" x14ac:dyDescent="0.2"/>
    <row r="8837" s="13" customFormat="1" x14ac:dyDescent="0.2"/>
    <row r="8838" s="13" customFormat="1" x14ac:dyDescent="0.2"/>
    <row r="8839" s="13" customFormat="1" x14ac:dyDescent="0.2"/>
    <row r="8840" s="13" customFormat="1" x14ac:dyDescent="0.2"/>
    <row r="8841" s="13" customFormat="1" x14ac:dyDescent="0.2"/>
    <row r="8842" s="13" customFormat="1" x14ac:dyDescent="0.2"/>
    <row r="8843" s="13" customFormat="1" x14ac:dyDescent="0.2"/>
    <row r="8844" s="13" customFormat="1" x14ac:dyDescent="0.2"/>
    <row r="8845" s="13" customFormat="1" x14ac:dyDescent="0.2"/>
    <row r="8846" s="13" customFormat="1" x14ac:dyDescent="0.2"/>
    <row r="8847" s="13" customFormat="1" x14ac:dyDescent="0.2"/>
    <row r="8848" s="13" customFormat="1" x14ac:dyDescent="0.2"/>
    <row r="8849" s="13" customFormat="1" x14ac:dyDescent="0.2"/>
    <row r="8850" s="13" customFormat="1" x14ac:dyDescent="0.2"/>
    <row r="8851" s="13" customFormat="1" x14ac:dyDescent="0.2"/>
    <row r="8852" s="13" customFormat="1" x14ac:dyDescent="0.2"/>
    <row r="8853" s="13" customFormat="1" x14ac:dyDescent="0.2"/>
    <row r="8854" s="13" customFormat="1" x14ac:dyDescent="0.2"/>
    <row r="8855" s="13" customFormat="1" x14ac:dyDescent="0.2"/>
    <row r="8856" s="13" customFormat="1" x14ac:dyDescent="0.2"/>
    <row r="8857" s="13" customFormat="1" x14ac:dyDescent="0.2"/>
    <row r="8858" s="13" customFormat="1" x14ac:dyDescent="0.2"/>
    <row r="8859" s="13" customFormat="1" x14ac:dyDescent="0.2"/>
    <row r="8860" s="13" customFormat="1" x14ac:dyDescent="0.2"/>
    <row r="8861" s="13" customFormat="1" x14ac:dyDescent="0.2"/>
    <row r="8862" s="13" customFormat="1" x14ac:dyDescent="0.2"/>
    <row r="8863" s="13" customFormat="1" x14ac:dyDescent="0.2"/>
    <row r="8864" s="13" customFormat="1" x14ac:dyDescent="0.2"/>
    <row r="8865" s="13" customFormat="1" x14ac:dyDescent="0.2"/>
    <row r="8866" s="13" customFormat="1" x14ac:dyDescent="0.2"/>
    <row r="8867" s="13" customFormat="1" x14ac:dyDescent="0.2"/>
    <row r="8868" s="13" customFormat="1" x14ac:dyDescent="0.2"/>
    <row r="8869" s="13" customFormat="1" x14ac:dyDescent="0.2"/>
    <row r="8870" s="13" customFormat="1" x14ac:dyDescent="0.2"/>
    <row r="8871" s="13" customFormat="1" x14ac:dyDescent="0.2"/>
    <row r="8872" s="13" customFormat="1" x14ac:dyDescent="0.2"/>
    <row r="8873" s="13" customFormat="1" x14ac:dyDescent="0.2"/>
    <row r="8874" s="13" customFormat="1" x14ac:dyDescent="0.2"/>
    <row r="8875" s="13" customFormat="1" x14ac:dyDescent="0.2"/>
    <row r="8876" s="13" customFormat="1" x14ac:dyDescent="0.2"/>
    <row r="8877" s="13" customFormat="1" x14ac:dyDescent="0.2"/>
    <row r="8878" s="13" customFormat="1" x14ac:dyDescent="0.2"/>
    <row r="8879" s="13" customFormat="1" x14ac:dyDescent="0.2"/>
    <row r="8880" s="13" customFormat="1" x14ac:dyDescent="0.2"/>
    <row r="8881" s="13" customFormat="1" x14ac:dyDescent="0.2"/>
    <row r="8882" s="13" customFormat="1" x14ac:dyDescent="0.2"/>
    <row r="8883" s="13" customFormat="1" x14ac:dyDescent="0.2"/>
    <row r="8884" s="13" customFormat="1" x14ac:dyDescent="0.2"/>
    <row r="8885" s="13" customFormat="1" x14ac:dyDescent="0.2"/>
    <row r="8886" s="13" customFormat="1" x14ac:dyDescent="0.2"/>
    <row r="8887" s="13" customFormat="1" x14ac:dyDescent="0.2"/>
    <row r="8888" s="13" customFormat="1" x14ac:dyDescent="0.2"/>
    <row r="8889" s="13" customFormat="1" x14ac:dyDescent="0.2"/>
    <row r="8890" s="13" customFormat="1" x14ac:dyDescent="0.2"/>
    <row r="8891" s="13" customFormat="1" x14ac:dyDescent="0.2"/>
    <row r="8892" s="13" customFormat="1" x14ac:dyDescent="0.2"/>
    <row r="8893" s="13" customFormat="1" x14ac:dyDescent="0.2"/>
    <row r="8894" s="13" customFormat="1" x14ac:dyDescent="0.2"/>
    <row r="8895" s="13" customFormat="1" x14ac:dyDescent="0.2"/>
    <row r="8896" s="13" customFormat="1" x14ac:dyDescent="0.2"/>
    <row r="8897" s="13" customFormat="1" x14ac:dyDescent="0.2"/>
    <row r="8898" s="13" customFormat="1" x14ac:dyDescent="0.2"/>
    <row r="8899" s="13" customFormat="1" x14ac:dyDescent="0.2"/>
    <row r="8900" s="13" customFormat="1" x14ac:dyDescent="0.2"/>
    <row r="8901" s="13" customFormat="1" x14ac:dyDescent="0.2"/>
    <row r="8902" s="13" customFormat="1" x14ac:dyDescent="0.2"/>
    <row r="8903" s="13" customFormat="1" x14ac:dyDescent="0.2"/>
    <row r="8904" s="13" customFormat="1" x14ac:dyDescent="0.2"/>
    <row r="8905" s="13" customFormat="1" x14ac:dyDescent="0.2"/>
    <row r="8906" s="13" customFormat="1" x14ac:dyDescent="0.2"/>
    <row r="8907" s="13" customFormat="1" x14ac:dyDescent="0.2"/>
    <row r="8908" s="13" customFormat="1" x14ac:dyDescent="0.2"/>
    <row r="8909" s="13" customFormat="1" x14ac:dyDescent="0.2"/>
    <row r="8910" s="13" customFormat="1" x14ac:dyDescent="0.2"/>
    <row r="8911" s="13" customFormat="1" x14ac:dyDescent="0.2"/>
    <row r="8912" s="13" customFormat="1" x14ac:dyDescent="0.2"/>
    <row r="8913" s="13" customFormat="1" x14ac:dyDescent="0.2"/>
    <row r="8914" s="13" customFormat="1" x14ac:dyDescent="0.2"/>
    <row r="8915" s="13" customFormat="1" x14ac:dyDescent="0.2"/>
    <row r="8916" s="13" customFormat="1" x14ac:dyDescent="0.2"/>
    <row r="8917" s="13" customFormat="1" x14ac:dyDescent="0.2"/>
    <row r="8918" s="13" customFormat="1" x14ac:dyDescent="0.2"/>
    <row r="8919" s="13" customFormat="1" x14ac:dyDescent="0.2"/>
    <row r="8920" s="13" customFormat="1" x14ac:dyDescent="0.2"/>
    <row r="8921" s="13" customFormat="1" x14ac:dyDescent="0.2"/>
    <row r="8922" s="13" customFormat="1" x14ac:dyDescent="0.2"/>
    <row r="8923" s="13" customFormat="1" x14ac:dyDescent="0.2"/>
    <row r="8924" s="13" customFormat="1" x14ac:dyDescent="0.2"/>
    <row r="8925" s="13" customFormat="1" x14ac:dyDescent="0.2"/>
    <row r="8926" s="13" customFormat="1" x14ac:dyDescent="0.2"/>
    <row r="8927" s="13" customFormat="1" x14ac:dyDescent="0.2"/>
    <row r="8928" s="13" customFormat="1" x14ac:dyDescent="0.2"/>
    <row r="8929" s="13" customFormat="1" x14ac:dyDescent="0.2"/>
    <row r="8930" s="13" customFormat="1" x14ac:dyDescent="0.2"/>
    <row r="8931" s="13" customFormat="1" x14ac:dyDescent="0.2"/>
    <row r="8932" s="13" customFormat="1" x14ac:dyDescent="0.2"/>
    <row r="8933" s="13" customFormat="1" x14ac:dyDescent="0.2"/>
    <row r="8934" s="13" customFormat="1" x14ac:dyDescent="0.2"/>
    <row r="8935" s="13" customFormat="1" x14ac:dyDescent="0.2"/>
    <row r="8936" s="13" customFormat="1" x14ac:dyDescent="0.2"/>
    <row r="8937" s="13" customFormat="1" x14ac:dyDescent="0.2"/>
    <row r="8938" s="13" customFormat="1" x14ac:dyDescent="0.2"/>
    <row r="8939" s="13" customFormat="1" x14ac:dyDescent="0.2"/>
    <row r="8940" s="13" customFormat="1" x14ac:dyDescent="0.2"/>
    <row r="8941" s="13" customFormat="1" x14ac:dyDescent="0.2"/>
    <row r="8942" s="13" customFormat="1" x14ac:dyDescent="0.2"/>
    <row r="8943" s="13" customFormat="1" x14ac:dyDescent="0.2"/>
    <row r="8944" s="13" customFormat="1" x14ac:dyDescent="0.2"/>
    <row r="8945" s="13" customFormat="1" x14ac:dyDescent="0.2"/>
    <row r="8946" s="13" customFormat="1" x14ac:dyDescent="0.2"/>
    <row r="8947" s="13" customFormat="1" x14ac:dyDescent="0.2"/>
    <row r="8948" s="13" customFormat="1" x14ac:dyDescent="0.2"/>
    <row r="8949" s="13" customFormat="1" x14ac:dyDescent="0.2"/>
    <row r="8950" s="13" customFormat="1" x14ac:dyDescent="0.2"/>
    <row r="8951" s="13" customFormat="1" x14ac:dyDescent="0.2"/>
    <row r="8952" s="13" customFormat="1" x14ac:dyDescent="0.2"/>
    <row r="8953" s="13" customFormat="1" x14ac:dyDescent="0.2"/>
    <row r="8954" s="13" customFormat="1" x14ac:dyDescent="0.2"/>
    <row r="8955" s="13" customFormat="1" x14ac:dyDescent="0.2"/>
    <row r="8956" s="13" customFormat="1" x14ac:dyDescent="0.2"/>
    <row r="8957" s="13" customFormat="1" x14ac:dyDescent="0.2"/>
    <row r="8958" s="13" customFormat="1" x14ac:dyDescent="0.2"/>
    <row r="8959" s="13" customFormat="1" x14ac:dyDescent="0.2"/>
    <row r="8960" s="13" customFormat="1" x14ac:dyDescent="0.2"/>
    <row r="8961" s="13" customFormat="1" x14ac:dyDescent="0.2"/>
    <row r="8962" s="13" customFormat="1" x14ac:dyDescent="0.2"/>
    <row r="8963" s="13" customFormat="1" x14ac:dyDescent="0.2"/>
    <row r="8964" s="13" customFormat="1" x14ac:dyDescent="0.2"/>
    <row r="8965" s="13" customFormat="1" x14ac:dyDescent="0.2"/>
    <row r="8966" s="13" customFormat="1" x14ac:dyDescent="0.2"/>
    <row r="8967" s="13" customFormat="1" x14ac:dyDescent="0.2"/>
    <row r="8968" s="13" customFormat="1" x14ac:dyDescent="0.2"/>
    <row r="8969" s="13" customFormat="1" x14ac:dyDescent="0.2"/>
    <row r="8970" s="13" customFormat="1" x14ac:dyDescent="0.2"/>
    <row r="8971" s="13" customFormat="1" x14ac:dyDescent="0.2"/>
    <row r="8972" s="13" customFormat="1" x14ac:dyDescent="0.2"/>
    <row r="8973" s="13" customFormat="1" x14ac:dyDescent="0.2"/>
    <row r="8974" s="13" customFormat="1" x14ac:dyDescent="0.2"/>
    <row r="8975" s="13" customFormat="1" x14ac:dyDescent="0.2"/>
    <row r="8976" s="13" customFormat="1" x14ac:dyDescent="0.2"/>
    <row r="8977" s="13" customFormat="1" x14ac:dyDescent="0.2"/>
    <row r="8978" s="13" customFormat="1" x14ac:dyDescent="0.2"/>
    <row r="8979" s="13" customFormat="1" x14ac:dyDescent="0.2"/>
    <row r="8980" s="13" customFormat="1" x14ac:dyDescent="0.2"/>
    <row r="8981" s="13" customFormat="1" x14ac:dyDescent="0.2"/>
    <row r="8982" s="13" customFormat="1" x14ac:dyDescent="0.2"/>
    <row r="8983" s="13" customFormat="1" x14ac:dyDescent="0.2"/>
    <row r="8984" s="13" customFormat="1" x14ac:dyDescent="0.2"/>
    <row r="8985" s="13" customFormat="1" x14ac:dyDescent="0.2"/>
    <row r="8986" s="13" customFormat="1" x14ac:dyDescent="0.2"/>
    <row r="8987" s="13" customFormat="1" x14ac:dyDescent="0.2"/>
    <row r="8988" s="13" customFormat="1" x14ac:dyDescent="0.2"/>
    <row r="8989" s="13" customFormat="1" x14ac:dyDescent="0.2"/>
    <row r="8990" s="13" customFormat="1" x14ac:dyDescent="0.2"/>
    <row r="8991" s="13" customFormat="1" x14ac:dyDescent="0.2"/>
    <row r="8992" s="13" customFormat="1" x14ac:dyDescent="0.2"/>
    <row r="8993" s="13" customFormat="1" x14ac:dyDescent="0.2"/>
    <row r="8994" s="13" customFormat="1" x14ac:dyDescent="0.2"/>
    <row r="8995" s="13" customFormat="1" x14ac:dyDescent="0.2"/>
    <row r="8996" s="13" customFormat="1" x14ac:dyDescent="0.2"/>
    <row r="8997" s="13" customFormat="1" x14ac:dyDescent="0.2"/>
    <row r="8998" s="13" customFormat="1" x14ac:dyDescent="0.2"/>
    <row r="8999" s="13" customFormat="1" x14ac:dyDescent="0.2"/>
    <row r="9000" s="13" customFormat="1" x14ac:dyDescent="0.2"/>
    <row r="9001" s="13" customFormat="1" x14ac:dyDescent="0.2"/>
    <row r="9002" s="13" customFormat="1" x14ac:dyDescent="0.2"/>
    <row r="9003" s="13" customFormat="1" x14ac:dyDescent="0.2"/>
    <row r="9004" s="13" customFormat="1" x14ac:dyDescent="0.2"/>
    <row r="9005" s="13" customFormat="1" x14ac:dyDescent="0.2"/>
    <row r="9006" s="13" customFormat="1" x14ac:dyDescent="0.2"/>
    <row r="9007" s="13" customFormat="1" x14ac:dyDescent="0.2"/>
    <row r="9008" s="13" customFormat="1" x14ac:dyDescent="0.2"/>
    <row r="9009" s="13" customFormat="1" x14ac:dyDescent="0.2"/>
    <row r="9010" s="13" customFormat="1" x14ac:dyDescent="0.2"/>
    <row r="9011" s="13" customFormat="1" x14ac:dyDescent="0.2"/>
    <row r="9012" s="13" customFormat="1" x14ac:dyDescent="0.2"/>
    <row r="9013" s="13" customFormat="1" x14ac:dyDescent="0.2"/>
    <row r="9014" s="13" customFormat="1" x14ac:dyDescent="0.2"/>
    <row r="9015" s="13" customFormat="1" x14ac:dyDescent="0.2"/>
    <row r="9016" s="13" customFormat="1" x14ac:dyDescent="0.2"/>
    <row r="9017" s="13" customFormat="1" x14ac:dyDescent="0.2"/>
    <row r="9018" s="13" customFormat="1" x14ac:dyDescent="0.2"/>
    <row r="9019" s="13" customFormat="1" x14ac:dyDescent="0.2"/>
    <row r="9020" s="13" customFormat="1" x14ac:dyDescent="0.2"/>
    <row r="9021" s="13" customFormat="1" x14ac:dyDescent="0.2"/>
    <row r="9022" s="13" customFormat="1" x14ac:dyDescent="0.2"/>
    <row r="9023" s="13" customFormat="1" x14ac:dyDescent="0.2"/>
    <row r="9024" s="13" customFormat="1" x14ac:dyDescent="0.2"/>
    <row r="9025" s="13" customFormat="1" x14ac:dyDescent="0.2"/>
    <row r="9026" s="13" customFormat="1" x14ac:dyDescent="0.2"/>
    <row r="9027" s="13" customFormat="1" x14ac:dyDescent="0.2"/>
    <row r="9028" s="13" customFormat="1" x14ac:dyDescent="0.2"/>
    <row r="9029" s="13" customFormat="1" x14ac:dyDescent="0.2"/>
    <row r="9030" s="13" customFormat="1" x14ac:dyDescent="0.2"/>
    <row r="9031" s="13" customFormat="1" x14ac:dyDescent="0.2"/>
    <row r="9032" s="13" customFormat="1" x14ac:dyDescent="0.2"/>
    <row r="9033" s="13" customFormat="1" x14ac:dyDescent="0.2"/>
    <row r="9034" s="13" customFormat="1" x14ac:dyDescent="0.2"/>
    <row r="9035" s="13" customFormat="1" x14ac:dyDescent="0.2"/>
    <row r="9036" s="13" customFormat="1" x14ac:dyDescent="0.2"/>
    <row r="9037" s="13" customFormat="1" x14ac:dyDescent="0.2"/>
    <row r="9038" s="13" customFormat="1" x14ac:dyDescent="0.2"/>
    <row r="9039" s="13" customFormat="1" x14ac:dyDescent="0.2"/>
    <row r="9040" s="13" customFormat="1" x14ac:dyDescent="0.2"/>
    <row r="9041" s="13" customFormat="1" x14ac:dyDescent="0.2"/>
    <row r="9042" s="13" customFormat="1" x14ac:dyDescent="0.2"/>
    <row r="9043" s="13" customFormat="1" x14ac:dyDescent="0.2"/>
    <row r="9044" s="13" customFormat="1" x14ac:dyDescent="0.2"/>
    <row r="9045" s="13" customFormat="1" x14ac:dyDescent="0.2"/>
    <row r="9046" s="13" customFormat="1" x14ac:dyDescent="0.2"/>
    <row r="9047" s="13" customFormat="1" x14ac:dyDescent="0.2"/>
    <row r="9048" s="13" customFormat="1" x14ac:dyDescent="0.2"/>
    <row r="9049" s="13" customFormat="1" x14ac:dyDescent="0.2"/>
    <row r="9050" s="13" customFormat="1" x14ac:dyDescent="0.2"/>
    <row r="9051" s="13" customFormat="1" x14ac:dyDescent="0.2"/>
    <row r="9052" s="13" customFormat="1" x14ac:dyDescent="0.2"/>
    <row r="9053" s="13" customFormat="1" x14ac:dyDescent="0.2"/>
    <row r="9054" s="13" customFormat="1" x14ac:dyDescent="0.2"/>
    <row r="9055" s="13" customFormat="1" x14ac:dyDescent="0.2"/>
    <row r="9056" s="13" customFormat="1" x14ac:dyDescent="0.2"/>
    <row r="9057" s="13" customFormat="1" x14ac:dyDescent="0.2"/>
    <row r="9058" s="13" customFormat="1" x14ac:dyDescent="0.2"/>
    <row r="9059" s="13" customFormat="1" x14ac:dyDescent="0.2"/>
    <row r="9060" s="13" customFormat="1" x14ac:dyDescent="0.2"/>
    <row r="9061" s="13" customFormat="1" x14ac:dyDescent="0.2"/>
    <row r="9062" s="13" customFormat="1" x14ac:dyDescent="0.2"/>
    <row r="9063" s="13" customFormat="1" x14ac:dyDescent="0.2"/>
    <row r="9064" s="13" customFormat="1" x14ac:dyDescent="0.2"/>
    <row r="9065" s="13" customFormat="1" x14ac:dyDescent="0.2"/>
    <row r="9066" s="13" customFormat="1" x14ac:dyDescent="0.2"/>
    <row r="9067" s="13" customFormat="1" x14ac:dyDescent="0.2"/>
    <row r="9068" s="13" customFormat="1" x14ac:dyDescent="0.2"/>
    <row r="9069" s="13" customFormat="1" x14ac:dyDescent="0.2"/>
    <row r="9070" s="13" customFormat="1" x14ac:dyDescent="0.2"/>
    <row r="9071" s="13" customFormat="1" x14ac:dyDescent="0.2"/>
    <row r="9072" s="13" customFormat="1" x14ac:dyDescent="0.2"/>
    <row r="9073" s="13" customFormat="1" x14ac:dyDescent="0.2"/>
    <row r="9074" s="13" customFormat="1" x14ac:dyDescent="0.2"/>
    <row r="9075" s="13" customFormat="1" x14ac:dyDescent="0.2"/>
    <row r="9076" s="13" customFormat="1" x14ac:dyDescent="0.2"/>
    <row r="9077" s="13" customFormat="1" x14ac:dyDescent="0.2"/>
    <row r="9078" s="13" customFormat="1" x14ac:dyDescent="0.2"/>
    <row r="9079" s="13" customFormat="1" x14ac:dyDescent="0.2"/>
    <row r="9080" s="13" customFormat="1" x14ac:dyDescent="0.2"/>
    <row r="9081" s="13" customFormat="1" x14ac:dyDescent="0.2"/>
    <row r="9082" s="13" customFormat="1" x14ac:dyDescent="0.2"/>
    <row r="9083" s="13" customFormat="1" x14ac:dyDescent="0.2"/>
    <row r="9084" s="13" customFormat="1" x14ac:dyDescent="0.2"/>
    <row r="9085" s="13" customFormat="1" x14ac:dyDescent="0.2"/>
    <row r="9086" s="13" customFormat="1" x14ac:dyDescent="0.2"/>
    <row r="9087" s="13" customFormat="1" x14ac:dyDescent="0.2"/>
    <row r="9088" s="13" customFormat="1" x14ac:dyDescent="0.2"/>
    <row r="9089" s="13" customFormat="1" x14ac:dyDescent="0.2"/>
    <row r="9090" s="13" customFormat="1" x14ac:dyDescent="0.2"/>
    <row r="9091" s="13" customFormat="1" x14ac:dyDescent="0.2"/>
    <row r="9092" s="13" customFormat="1" x14ac:dyDescent="0.2"/>
    <row r="9093" s="13" customFormat="1" x14ac:dyDescent="0.2"/>
    <row r="9094" s="13" customFormat="1" x14ac:dyDescent="0.2"/>
    <row r="9095" s="13" customFormat="1" x14ac:dyDescent="0.2"/>
    <row r="9096" s="13" customFormat="1" x14ac:dyDescent="0.2"/>
    <row r="9097" s="13" customFormat="1" x14ac:dyDescent="0.2"/>
    <row r="9098" s="13" customFormat="1" x14ac:dyDescent="0.2"/>
    <row r="9099" s="13" customFormat="1" x14ac:dyDescent="0.2"/>
    <row r="9100" s="13" customFormat="1" x14ac:dyDescent="0.2"/>
    <row r="9101" s="13" customFormat="1" x14ac:dyDescent="0.2"/>
    <row r="9102" s="13" customFormat="1" x14ac:dyDescent="0.2"/>
    <row r="9103" s="13" customFormat="1" x14ac:dyDescent="0.2"/>
    <row r="9104" s="13" customFormat="1" x14ac:dyDescent="0.2"/>
    <row r="9105" s="13" customFormat="1" x14ac:dyDescent="0.2"/>
    <row r="9106" s="13" customFormat="1" x14ac:dyDescent="0.2"/>
    <row r="9107" s="13" customFormat="1" x14ac:dyDescent="0.2"/>
    <row r="9108" s="13" customFormat="1" x14ac:dyDescent="0.2"/>
    <row r="9109" s="13" customFormat="1" x14ac:dyDescent="0.2"/>
    <row r="9110" s="13" customFormat="1" x14ac:dyDescent="0.2"/>
    <row r="9111" s="13" customFormat="1" x14ac:dyDescent="0.2"/>
    <row r="9112" s="13" customFormat="1" x14ac:dyDescent="0.2"/>
    <row r="9113" s="13" customFormat="1" x14ac:dyDescent="0.2"/>
    <row r="9114" s="13" customFormat="1" x14ac:dyDescent="0.2"/>
    <row r="9115" s="13" customFormat="1" x14ac:dyDescent="0.2"/>
    <row r="9116" s="13" customFormat="1" x14ac:dyDescent="0.2"/>
    <row r="9117" s="13" customFormat="1" x14ac:dyDescent="0.2"/>
    <row r="9118" s="13" customFormat="1" x14ac:dyDescent="0.2"/>
    <row r="9119" s="13" customFormat="1" x14ac:dyDescent="0.2"/>
    <row r="9120" s="13" customFormat="1" x14ac:dyDescent="0.2"/>
    <row r="9121" s="13" customFormat="1" x14ac:dyDescent="0.2"/>
    <row r="9122" s="13" customFormat="1" x14ac:dyDescent="0.2"/>
    <row r="9123" s="13" customFormat="1" x14ac:dyDescent="0.2"/>
    <row r="9124" s="13" customFormat="1" x14ac:dyDescent="0.2"/>
    <row r="9125" s="13" customFormat="1" x14ac:dyDescent="0.2"/>
    <row r="9126" s="13" customFormat="1" x14ac:dyDescent="0.2"/>
    <row r="9127" s="13" customFormat="1" x14ac:dyDescent="0.2"/>
    <row r="9128" s="13" customFormat="1" x14ac:dyDescent="0.2"/>
    <row r="9129" s="13" customFormat="1" x14ac:dyDescent="0.2"/>
    <row r="9130" s="13" customFormat="1" x14ac:dyDescent="0.2"/>
    <row r="9131" s="13" customFormat="1" x14ac:dyDescent="0.2"/>
    <row r="9132" s="13" customFormat="1" x14ac:dyDescent="0.2"/>
    <row r="9133" s="13" customFormat="1" x14ac:dyDescent="0.2"/>
    <row r="9134" s="13" customFormat="1" x14ac:dyDescent="0.2"/>
    <row r="9135" s="13" customFormat="1" x14ac:dyDescent="0.2"/>
    <row r="9136" s="13" customFormat="1" x14ac:dyDescent="0.2"/>
    <row r="9137" s="13" customFormat="1" x14ac:dyDescent="0.2"/>
    <row r="9138" s="13" customFormat="1" x14ac:dyDescent="0.2"/>
    <row r="9139" s="13" customFormat="1" x14ac:dyDescent="0.2"/>
    <row r="9140" s="13" customFormat="1" x14ac:dyDescent="0.2"/>
    <row r="9141" s="13" customFormat="1" x14ac:dyDescent="0.2"/>
    <row r="9142" s="13" customFormat="1" x14ac:dyDescent="0.2"/>
    <row r="9143" s="13" customFormat="1" x14ac:dyDescent="0.2"/>
    <row r="9144" s="13" customFormat="1" x14ac:dyDescent="0.2"/>
    <row r="9145" s="13" customFormat="1" x14ac:dyDescent="0.2"/>
    <row r="9146" s="13" customFormat="1" x14ac:dyDescent="0.2"/>
    <row r="9147" s="13" customFormat="1" x14ac:dyDescent="0.2"/>
    <row r="9148" s="13" customFormat="1" x14ac:dyDescent="0.2"/>
    <row r="9149" s="13" customFormat="1" x14ac:dyDescent="0.2"/>
    <row r="9150" s="13" customFormat="1" x14ac:dyDescent="0.2"/>
    <row r="9151" s="13" customFormat="1" x14ac:dyDescent="0.2"/>
    <row r="9152" s="13" customFormat="1" x14ac:dyDescent="0.2"/>
    <row r="9153" s="13" customFormat="1" x14ac:dyDescent="0.2"/>
    <row r="9154" s="13" customFormat="1" x14ac:dyDescent="0.2"/>
    <row r="9155" s="13" customFormat="1" x14ac:dyDescent="0.2"/>
    <row r="9156" s="13" customFormat="1" x14ac:dyDescent="0.2"/>
    <row r="9157" s="13" customFormat="1" x14ac:dyDescent="0.2"/>
    <row r="9158" s="13" customFormat="1" x14ac:dyDescent="0.2"/>
    <row r="9159" s="13" customFormat="1" x14ac:dyDescent="0.2"/>
    <row r="9160" s="13" customFormat="1" x14ac:dyDescent="0.2"/>
    <row r="9161" s="13" customFormat="1" x14ac:dyDescent="0.2"/>
    <row r="9162" s="13" customFormat="1" x14ac:dyDescent="0.2"/>
    <row r="9163" s="13" customFormat="1" x14ac:dyDescent="0.2"/>
    <row r="9164" s="13" customFormat="1" x14ac:dyDescent="0.2"/>
    <row r="9165" s="13" customFormat="1" x14ac:dyDescent="0.2"/>
    <row r="9166" s="13" customFormat="1" x14ac:dyDescent="0.2"/>
    <row r="9167" s="13" customFormat="1" x14ac:dyDescent="0.2"/>
    <row r="9168" s="13" customFormat="1" x14ac:dyDescent="0.2"/>
    <row r="9169" s="13" customFormat="1" x14ac:dyDescent="0.2"/>
    <row r="9170" s="13" customFormat="1" x14ac:dyDescent="0.2"/>
    <row r="9171" s="13" customFormat="1" x14ac:dyDescent="0.2"/>
    <row r="9172" s="13" customFormat="1" x14ac:dyDescent="0.2"/>
    <row r="9173" s="13" customFormat="1" x14ac:dyDescent="0.2"/>
    <row r="9174" s="13" customFormat="1" x14ac:dyDescent="0.2"/>
    <row r="9175" s="13" customFormat="1" x14ac:dyDescent="0.2"/>
    <row r="9176" s="13" customFormat="1" x14ac:dyDescent="0.2"/>
    <row r="9177" s="13" customFormat="1" x14ac:dyDescent="0.2"/>
    <row r="9178" s="13" customFormat="1" x14ac:dyDescent="0.2"/>
    <row r="9179" s="13" customFormat="1" x14ac:dyDescent="0.2"/>
    <row r="9180" s="13" customFormat="1" x14ac:dyDescent="0.2"/>
    <row r="9181" s="13" customFormat="1" x14ac:dyDescent="0.2"/>
    <row r="9182" s="13" customFormat="1" x14ac:dyDescent="0.2"/>
    <row r="9183" s="13" customFormat="1" x14ac:dyDescent="0.2"/>
    <row r="9184" s="13" customFormat="1" x14ac:dyDescent="0.2"/>
    <row r="9185" s="13" customFormat="1" x14ac:dyDescent="0.2"/>
    <row r="9186" s="13" customFormat="1" x14ac:dyDescent="0.2"/>
    <row r="9187" s="13" customFormat="1" x14ac:dyDescent="0.2"/>
    <row r="9188" s="13" customFormat="1" x14ac:dyDescent="0.2"/>
    <row r="9189" s="13" customFormat="1" x14ac:dyDescent="0.2"/>
    <row r="9190" s="13" customFormat="1" x14ac:dyDescent="0.2"/>
    <row r="9191" s="13" customFormat="1" x14ac:dyDescent="0.2"/>
    <row r="9192" s="13" customFormat="1" x14ac:dyDescent="0.2"/>
    <row r="9193" s="13" customFormat="1" x14ac:dyDescent="0.2"/>
    <row r="9194" s="13" customFormat="1" x14ac:dyDescent="0.2"/>
    <row r="9195" s="13" customFormat="1" x14ac:dyDescent="0.2"/>
    <row r="9196" s="13" customFormat="1" x14ac:dyDescent="0.2"/>
    <row r="9197" s="13" customFormat="1" x14ac:dyDescent="0.2"/>
    <row r="9198" s="13" customFormat="1" x14ac:dyDescent="0.2"/>
    <row r="9199" s="13" customFormat="1" x14ac:dyDescent="0.2"/>
    <row r="9200" s="13" customFormat="1" x14ac:dyDescent="0.2"/>
    <row r="9201" s="13" customFormat="1" x14ac:dyDescent="0.2"/>
    <row r="9202" s="13" customFormat="1" x14ac:dyDescent="0.2"/>
    <row r="9203" s="13" customFormat="1" x14ac:dyDescent="0.2"/>
    <row r="9204" s="13" customFormat="1" x14ac:dyDescent="0.2"/>
    <row r="9205" s="13" customFormat="1" x14ac:dyDescent="0.2"/>
    <row r="9206" s="13" customFormat="1" x14ac:dyDescent="0.2"/>
    <row r="9207" s="13" customFormat="1" x14ac:dyDescent="0.2"/>
    <row r="9208" s="13" customFormat="1" x14ac:dyDescent="0.2"/>
    <row r="9209" s="13" customFormat="1" x14ac:dyDescent="0.2"/>
    <row r="9210" s="13" customFormat="1" x14ac:dyDescent="0.2"/>
    <row r="9211" s="13" customFormat="1" x14ac:dyDescent="0.2"/>
    <row r="9212" s="13" customFormat="1" x14ac:dyDescent="0.2"/>
    <row r="9213" s="13" customFormat="1" x14ac:dyDescent="0.2"/>
    <row r="9214" s="13" customFormat="1" x14ac:dyDescent="0.2"/>
    <row r="9215" s="13" customFormat="1" x14ac:dyDescent="0.2"/>
    <row r="9216" s="13" customFormat="1" x14ac:dyDescent="0.2"/>
    <row r="9217" s="13" customFormat="1" x14ac:dyDescent="0.2"/>
    <row r="9218" s="13" customFormat="1" x14ac:dyDescent="0.2"/>
    <row r="9219" s="13" customFormat="1" x14ac:dyDescent="0.2"/>
    <row r="9220" s="13" customFormat="1" x14ac:dyDescent="0.2"/>
    <row r="9221" s="13" customFormat="1" x14ac:dyDescent="0.2"/>
    <row r="9222" s="13" customFormat="1" x14ac:dyDescent="0.2"/>
    <row r="9223" s="13" customFormat="1" x14ac:dyDescent="0.2"/>
    <row r="9224" s="13" customFormat="1" x14ac:dyDescent="0.2"/>
    <row r="9225" s="13" customFormat="1" x14ac:dyDescent="0.2"/>
    <row r="9226" s="13" customFormat="1" x14ac:dyDescent="0.2"/>
    <row r="9227" s="13" customFormat="1" x14ac:dyDescent="0.2"/>
    <row r="9228" s="13" customFormat="1" x14ac:dyDescent="0.2"/>
    <row r="9229" s="13" customFormat="1" x14ac:dyDescent="0.2"/>
    <row r="9230" s="13" customFormat="1" x14ac:dyDescent="0.2"/>
    <row r="9231" s="13" customFormat="1" x14ac:dyDescent="0.2"/>
    <row r="9232" s="13" customFormat="1" x14ac:dyDescent="0.2"/>
    <row r="9233" s="13" customFormat="1" x14ac:dyDescent="0.2"/>
    <row r="9234" s="13" customFormat="1" x14ac:dyDescent="0.2"/>
    <row r="9235" s="13" customFormat="1" x14ac:dyDescent="0.2"/>
    <row r="9236" s="13" customFormat="1" x14ac:dyDescent="0.2"/>
    <row r="9237" s="13" customFormat="1" x14ac:dyDescent="0.2"/>
    <row r="9238" s="13" customFormat="1" x14ac:dyDescent="0.2"/>
    <row r="9239" s="13" customFormat="1" x14ac:dyDescent="0.2"/>
    <row r="9240" s="13" customFormat="1" x14ac:dyDescent="0.2"/>
    <row r="9241" s="13" customFormat="1" x14ac:dyDescent="0.2"/>
    <row r="9242" s="13" customFormat="1" x14ac:dyDescent="0.2"/>
    <row r="9243" s="13" customFormat="1" x14ac:dyDescent="0.2"/>
    <row r="9244" s="13" customFormat="1" x14ac:dyDescent="0.2"/>
    <row r="9245" s="13" customFormat="1" x14ac:dyDescent="0.2"/>
    <row r="9246" s="13" customFormat="1" x14ac:dyDescent="0.2"/>
    <row r="9247" s="13" customFormat="1" x14ac:dyDescent="0.2"/>
    <row r="9248" s="13" customFormat="1" x14ac:dyDescent="0.2"/>
    <row r="9249" s="13" customFormat="1" x14ac:dyDescent="0.2"/>
    <row r="9250" s="13" customFormat="1" x14ac:dyDescent="0.2"/>
    <row r="9251" s="13" customFormat="1" x14ac:dyDescent="0.2"/>
    <row r="9252" s="13" customFormat="1" x14ac:dyDescent="0.2"/>
    <row r="9253" s="13" customFormat="1" x14ac:dyDescent="0.2"/>
    <row r="9254" s="13" customFormat="1" x14ac:dyDescent="0.2"/>
    <row r="9255" s="13" customFormat="1" x14ac:dyDescent="0.2"/>
    <row r="9256" s="13" customFormat="1" x14ac:dyDescent="0.2"/>
    <row r="9257" s="13" customFormat="1" x14ac:dyDescent="0.2"/>
    <row r="9258" s="13" customFormat="1" x14ac:dyDescent="0.2"/>
    <row r="9259" s="13" customFormat="1" x14ac:dyDescent="0.2"/>
    <row r="9260" s="13" customFormat="1" x14ac:dyDescent="0.2"/>
    <row r="9261" s="13" customFormat="1" x14ac:dyDescent="0.2"/>
    <row r="9262" s="13" customFormat="1" x14ac:dyDescent="0.2"/>
    <row r="9263" s="13" customFormat="1" x14ac:dyDescent="0.2"/>
    <row r="9264" s="13" customFormat="1" x14ac:dyDescent="0.2"/>
    <row r="9265" s="13" customFormat="1" x14ac:dyDescent="0.2"/>
    <row r="9266" s="13" customFormat="1" x14ac:dyDescent="0.2"/>
    <row r="9267" s="13" customFormat="1" x14ac:dyDescent="0.2"/>
    <row r="9268" s="13" customFormat="1" x14ac:dyDescent="0.2"/>
    <row r="9269" s="13" customFormat="1" x14ac:dyDescent="0.2"/>
    <row r="9270" s="13" customFormat="1" x14ac:dyDescent="0.2"/>
    <row r="9271" s="13" customFormat="1" x14ac:dyDescent="0.2"/>
    <row r="9272" s="13" customFormat="1" x14ac:dyDescent="0.2"/>
    <row r="9273" s="13" customFormat="1" x14ac:dyDescent="0.2"/>
    <row r="9274" s="13" customFormat="1" x14ac:dyDescent="0.2"/>
    <row r="9275" s="13" customFormat="1" x14ac:dyDescent="0.2"/>
    <row r="9276" s="13" customFormat="1" x14ac:dyDescent="0.2"/>
    <row r="9277" s="13" customFormat="1" x14ac:dyDescent="0.2"/>
    <row r="9278" s="13" customFormat="1" x14ac:dyDescent="0.2"/>
    <row r="9279" s="13" customFormat="1" x14ac:dyDescent="0.2"/>
    <row r="9280" s="13" customFormat="1" x14ac:dyDescent="0.2"/>
    <row r="9281" s="13" customFormat="1" x14ac:dyDescent="0.2"/>
    <row r="9282" s="13" customFormat="1" x14ac:dyDescent="0.2"/>
    <row r="9283" s="13" customFormat="1" x14ac:dyDescent="0.2"/>
    <row r="9284" s="13" customFormat="1" x14ac:dyDescent="0.2"/>
    <row r="9285" s="13" customFormat="1" x14ac:dyDescent="0.2"/>
    <row r="9286" s="13" customFormat="1" x14ac:dyDescent="0.2"/>
    <row r="9287" s="13" customFormat="1" x14ac:dyDescent="0.2"/>
    <row r="9288" s="13" customFormat="1" x14ac:dyDescent="0.2"/>
    <row r="9289" s="13" customFormat="1" x14ac:dyDescent="0.2"/>
    <row r="9290" s="13" customFormat="1" x14ac:dyDescent="0.2"/>
    <row r="9291" s="13" customFormat="1" x14ac:dyDescent="0.2"/>
    <row r="9292" s="13" customFormat="1" x14ac:dyDescent="0.2"/>
    <row r="9293" s="13" customFormat="1" x14ac:dyDescent="0.2"/>
    <row r="9294" s="13" customFormat="1" x14ac:dyDescent="0.2"/>
    <row r="9295" s="13" customFormat="1" x14ac:dyDescent="0.2"/>
    <row r="9296" s="13" customFormat="1" x14ac:dyDescent="0.2"/>
    <row r="9297" s="13" customFormat="1" x14ac:dyDescent="0.2"/>
    <row r="9298" s="13" customFormat="1" x14ac:dyDescent="0.2"/>
    <row r="9299" s="13" customFormat="1" x14ac:dyDescent="0.2"/>
    <row r="9300" s="13" customFormat="1" x14ac:dyDescent="0.2"/>
    <row r="9301" s="13" customFormat="1" x14ac:dyDescent="0.2"/>
    <row r="9302" s="13" customFormat="1" x14ac:dyDescent="0.2"/>
    <row r="9303" s="13" customFormat="1" x14ac:dyDescent="0.2"/>
    <row r="9304" s="13" customFormat="1" x14ac:dyDescent="0.2"/>
    <row r="9305" s="13" customFormat="1" x14ac:dyDescent="0.2"/>
    <row r="9306" s="13" customFormat="1" x14ac:dyDescent="0.2"/>
    <row r="9307" s="13" customFormat="1" x14ac:dyDescent="0.2"/>
    <row r="9308" s="13" customFormat="1" x14ac:dyDescent="0.2"/>
    <row r="9309" s="13" customFormat="1" x14ac:dyDescent="0.2"/>
    <row r="9310" s="13" customFormat="1" x14ac:dyDescent="0.2"/>
    <row r="9311" s="13" customFormat="1" x14ac:dyDescent="0.2"/>
    <row r="9312" s="13" customFormat="1" x14ac:dyDescent="0.2"/>
    <row r="9313" s="13" customFormat="1" x14ac:dyDescent="0.2"/>
    <row r="9314" s="13" customFormat="1" x14ac:dyDescent="0.2"/>
    <row r="9315" s="13" customFormat="1" x14ac:dyDescent="0.2"/>
    <row r="9316" s="13" customFormat="1" x14ac:dyDescent="0.2"/>
    <row r="9317" s="13" customFormat="1" x14ac:dyDescent="0.2"/>
    <row r="9318" s="13" customFormat="1" x14ac:dyDescent="0.2"/>
    <row r="9319" s="13" customFormat="1" x14ac:dyDescent="0.2"/>
    <row r="9320" s="13" customFormat="1" x14ac:dyDescent="0.2"/>
    <row r="9321" s="13" customFormat="1" x14ac:dyDescent="0.2"/>
    <row r="9322" s="13" customFormat="1" x14ac:dyDescent="0.2"/>
    <row r="9323" s="13" customFormat="1" x14ac:dyDescent="0.2"/>
    <row r="9324" s="13" customFormat="1" x14ac:dyDescent="0.2"/>
    <row r="9325" s="13" customFormat="1" x14ac:dyDescent="0.2"/>
    <row r="9326" s="13" customFormat="1" x14ac:dyDescent="0.2"/>
    <row r="9327" s="13" customFormat="1" x14ac:dyDescent="0.2"/>
    <row r="9328" s="13" customFormat="1" x14ac:dyDescent="0.2"/>
    <row r="9329" s="13" customFormat="1" x14ac:dyDescent="0.2"/>
    <row r="9330" s="13" customFormat="1" x14ac:dyDescent="0.2"/>
    <row r="9331" s="13" customFormat="1" x14ac:dyDescent="0.2"/>
    <row r="9332" s="13" customFormat="1" x14ac:dyDescent="0.2"/>
    <row r="9333" s="13" customFormat="1" x14ac:dyDescent="0.2"/>
    <row r="9334" s="13" customFormat="1" x14ac:dyDescent="0.2"/>
    <row r="9335" s="13" customFormat="1" x14ac:dyDescent="0.2"/>
    <row r="9336" s="13" customFormat="1" x14ac:dyDescent="0.2"/>
    <row r="9337" s="13" customFormat="1" x14ac:dyDescent="0.2"/>
    <row r="9338" s="13" customFormat="1" x14ac:dyDescent="0.2"/>
    <row r="9339" s="13" customFormat="1" x14ac:dyDescent="0.2"/>
    <row r="9340" s="13" customFormat="1" x14ac:dyDescent="0.2"/>
    <row r="9341" s="13" customFormat="1" x14ac:dyDescent="0.2"/>
    <row r="9342" s="13" customFormat="1" x14ac:dyDescent="0.2"/>
    <row r="9343" s="13" customFormat="1" x14ac:dyDescent="0.2"/>
    <row r="9344" s="13" customFormat="1" x14ac:dyDescent="0.2"/>
    <row r="9345" s="13" customFormat="1" x14ac:dyDescent="0.2"/>
    <row r="9346" s="13" customFormat="1" x14ac:dyDescent="0.2"/>
    <row r="9347" s="13" customFormat="1" x14ac:dyDescent="0.2"/>
    <row r="9348" s="13" customFormat="1" x14ac:dyDescent="0.2"/>
    <row r="9349" s="13" customFormat="1" x14ac:dyDescent="0.2"/>
    <row r="9350" s="13" customFormat="1" x14ac:dyDescent="0.2"/>
    <row r="9351" s="13" customFormat="1" x14ac:dyDescent="0.2"/>
    <row r="9352" s="13" customFormat="1" x14ac:dyDescent="0.2"/>
    <row r="9353" s="13" customFormat="1" x14ac:dyDescent="0.2"/>
    <row r="9354" s="13" customFormat="1" x14ac:dyDescent="0.2"/>
    <row r="9355" s="13" customFormat="1" x14ac:dyDescent="0.2"/>
    <row r="9356" s="13" customFormat="1" x14ac:dyDescent="0.2"/>
    <row r="9357" s="13" customFormat="1" x14ac:dyDescent="0.2"/>
    <row r="9358" s="13" customFormat="1" x14ac:dyDescent="0.2"/>
    <row r="9359" s="13" customFormat="1" x14ac:dyDescent="0.2"/>
    <row r="9360" s="13" customFormat="1" x14ac:dyDescent="0.2"/>
    <row r="9361" s="13" customFormat="1" x14ac:dyDescent="0.2"/>
    <row r="9362" s="13" customFormat="1" x14ac:dyDescent="0.2"/>
    <row r="9363" s="13" customFormat="1" x14ac:dyDescent="0.2"/>
    <row r="9364" s="13" customFormat="1" x14ac:dyDescent="0.2"/>
    <row r="9365" s="13" customFormat="1" x14ac:dyDescent="0.2"/>
    <row r="9366" s="13" customFormat="1" x14ac:dyDescent="0.2"/>
    <row r="9367" s="13" customFormat="1" x14ac:dyDescent="0.2"/>
    <row r="9368" s="13" customFormat="1" x14ac:dyDescent="0.2"/>
    <row r="9369" s="13" customFormat="1" x14ac:dyDescent="0.2"/>
    <row r="9370" s="13" customFormat="1" x14ac:dyDescent="0.2"/>
    <row r="9371" s="13" customFormat="1" x14ac:dyDescent="0.2"/>
    <row r="9372" s="13" customFormat="1" x14ac:dyDescent="0.2"/>
    <row r="9373" s="13" customFormat="1" x14ac:dyDescent="0.2"/>
    <row r="9374" s="13" customFormat="1" x14ac:dyDescent="0.2"/>
    <row r="9375" s="13" customFormat="1" x14ac:dyDescent="0.2"/>
    <row r="9376" s="13" customFormat="1" x14ac:dyDescent="0.2"/>
    <row r="9377" s="13" customFormat="1" x14ac:dyDescent="0.2"/>
    <row r="9378" s="13" customFormat="1" x14ac:dyDescent="0.2"/>
    <row r="9379" s="13" customFormat="1" x14ac:dyDescent="0.2"/>
    <row r="9380" s="13" customFormat="1" x14ac:dyDescent="0.2"/>
    <row r="9381" s="13" customFormat="1" x14ac:dyDescent="0.2"/>
    <row r="9382" s="13" customFormat="1" x14ac:dyDescent="0.2"/>
    <row r="9383" s="13" customFormat="1" x14ac:dyDescent="0.2"/>
    <row r="9384" s="13" customFormat="1" x14ac:dyDescent="0.2"/>
    <row r="9385" s="13" customFormat="1" x14ac:dyDescent="0.2"/>
    <row r="9386" s="13" customFormat="1" x14ac:dyDescent="0.2"/>
    <row r="9387" s="13" customFormat="1" x14ac:dyDescent="0.2"/>
    <row r="9388" s="13" customFormat="1" x14ac:dyDescent="0.2"/>
    <row r="9389" s="13" customFormat="1" x14ac:dyDescent="0.2"/>
    <row r="9390" s="13" customFormat="1" x14ac:dyDescent="0.2"/>
    <row r="9391" s="13" customFormat="1" x14ac:dyDescent="0.2"/>
    <row r="9392" s="13" customFormat="1" x14ac:dyDescent="0.2"/>
    <row r="9393" s="13" customFormat="1" x14ac:dyDescent="0.2"/>
    <row r="9394" s="13" customFormat="1" x14ac:dyDescent="0.2"/>
    <row r="9395" s="13" customFormat="1" x14ac:dyDescent="0.2"/>
    <row r="9396" s="13" customFormat="1" x14ac:dyDescent="0.2"/>
    <row r="9397" s="13" customFormat="1" x14ac:dyDescent="0.2"/>
    <row r="9398" s="13" customFormat="1" x14ac:dyDescent="0.2"/>
    <row r="9399" s="13" customFormat="1" x14ac:dyDescent="0.2"/>
    <row r="9400" s="13" customFormat="1" x14ac:dyDescent="0.2"/>
    <row r="9401" s="13" customFormat="1" x14ac:dyDescent="0.2"/>
    <row r="9402" s="13" customFormat="1" x14ac:dyDescent="0.2"/>
    <row r="9403" s="13" customFormat="1" x14ac:dyDescent="0.2"/>
    <row r="9404" s="13" customFormat="1" x14ac:dyDescent="0.2"/>
    <row r="9405" s="13" customFormat="1" x14ac:dyDescent="0.2"/>
    <row r="9406" s="13" customFormat="1" x14ac:dyDescent="0.2"/>
    <row r="9407" s="13" customFormat="1" x14ac:dyDescent="0.2"/>
    <row r="9408" s="13" customFormat="1" x14ac:dyDescent="0.2"/>
    <row r="9409" s="13" customFormat="1" x14ac:dyDescent="0.2"/>
    <row r="9410" s="13" customFormat="1" x14ac:dyDescent="0.2"/>
    <row r="9411" s="13" customFormat="1" x14ac:dyDescent="0.2"/>
    <row r="9412" s="13" customFormat="1" x14ac:dyDescent="0.2"/>
    <row r="9413" s="13" customFormat="1" x14ac:dyDescent="0.2"/>
    <row r="9414" s="13" customFormat="1" x14ac:dyDescent="0.2"/>
    <row r="9415" s="13" customFormat="1" x14ac:dyDescent="0.2"/>
    <row r="9416" s="13" customFormat="1" x14ac:dyDescent="0.2"/>
    <row r="9417" s="13" customFormat="1" x14ac:dyDescent="0.2"/>
    <row r="9418" s="13" customFormat="1" x14ac:dyDescent="0.2"/>
    <row r="9419" s="13" customFormat="1" x14ac:dyDescent="0.2"/>
    <row r="9420" s="13" customFormat="1" x14ac:dyDescent="0.2"/>
    <row r="9421" s="13" customFormat="1" x14ac:dyDescent="0.2"/>
    <row r="9422" s="13" customFormat="1" x14ac:dyDescent="0.2"/>
    <row r="9423" s="13" customFormat="1" x14ac:dyDescent="0.2"/>
    <row r="9424" s="13" customFormat="1" x14ac:dyDescent="0.2"/>
    <row r="9425" s="13" customFormat="1" x14ac:dyDescent="0.2"/>
    <row r="9426" s="13" customFormat="1" x14ac:dyDescent="0.2"/>
    <row r="9427" s="13" customFormat="1" x14ac:dyDescent="0.2"/>
    <row r="9428" s="13" customFormat="1" x14ac:dyDescent="0.2"/>
    <row r="9429" s="13" customFormat="1" x14ac:dyDescent="0.2"/>
    <row r="9430" s="13" customFormat="1" x14ac:dyDescent="0.2"/>
    <row r="9431" s="13" customFormat="1" x14ac:dyDescent="0.2"/>
    <row r="9432" s="13" customFormat="1" x14ac:dyDescent="0.2"/>
    <row r="9433" s="13" customFormat="1" x14ac:dyDescent="0.2"/>
    <row r="9434" s="13" customFormat="1" x14ac:dyDescent="0.2"/>
    <row r="9435" s="13" customFormat="1" x14ac:dyDescent="0.2"/>
    <row r="9436" s="13" customFormat="1" x14ac:dyDescent="0.2"/>
    <row r="9437" s="13" customFormat="1" x14ac:dyDescent="0.2"/>
    <row r="9438" s="13" customFormat="1" x14ac:dyDescent="0.2"/>
    <row r="9439" s="13" customFormat="1" x14ac:dyDescent="0.2"/>
    <row r="9440" s="13" customFormat="1" x14ac:dyDescent="0.2"/>
    <row r="9441" s="13" customFormat="1" x14ac:dyDescent="0.2"/>
    <row r="9442" s="13" customFormat="1" x14ac:dyDescent="0.2"/>
    <row r="9443" s="13" customFormat="1" x14ac:dyDescent="0.2"/>
    <row r="9444" s="13" customFormat="1" x14ac:dyDescent="0.2"/>
    <row r="9445" s="13" customFormat="1" x14ac:dyDescent="0.2"/>
    <row r="9446" s="13" customFormat="1" x14ac:dyDescent="0.2"/>
    <row r="9447" s="13" customFormat="1" x14ac:dyDescent="0.2"/>
    <row r="9448" s="13" customFormat="1" x14ac:dyDescent="0.2"/>
    <row r="9449" s="13" customFormat="1" x14ac:dyDescent="0.2"/>
    <row r="9450" s="13" customFormat="1" x14ac:dyDescent="0.2"/>
    <row r="9451" s="13" customFormat="1" x14ac:dyDescent="0.2"/>
    <row r="9452" s="13" customFormat="1" x14ac:dyDescent="0.2"/>
    <row r="9453" s="13" customFormat="1" x14ac:dyDescent="0.2"/>
    <row r="9454" s="13" customFormat="1" x14ac:dyDescent="0.2"/>
    <row r="9455" s="13" customFormat="1" x14ac:dyDescent="0.2"/>
    <row r="9456" s="13" customFormat="1" x14ac:dyDescent="0.2"/>
    <row r="9457" s="13" customFormat="1" x14ac:dyDescent="0.2"/>
    <row r="9458" s="13" customFormat="1" x14ac:dyDescent="0.2"/>
    <row r="9459" s="13" customFormat="1" x14ac:dyDescent="0.2"/>
    <row r="9460" s="13" customFormat="1" x14ac:dyDescent="0.2"/>
    <row r="9461" s="13" customFormat="1" x14ac:dyDescent="0.2"/>
    <row r="9462" s="13" customFormat="1" x14ac:dyDescent="0.2"/>
    <row r="9463" s="13" customFormat="1" x14ac:dyDescent="0.2"/>
    <row r="9464" s="13" customFormat="1" x14ac:dyDescent="0.2"/>
    <row r="9465" s="13" customFormat="1" x14ac:dyDescent="0.2"/>
    <row r="9466" s="13" customFormat="1" x14ac:dyDescent="0.2"/>
    <row r="9467" s="13" customFormat="1" x14ac:dyDescent="0.2"/>
    <row r="9468" s="13" customFormat="1" x14ac:dyDescent="0.2"/>
    <row r="9469" s="13" customFormat="1" x14ac:dyDescent="0.2"/>
    <row r="9470" s="13" customFormat="1" x14ac:dyDescent="0.2"/>
    <row r="9471" s="13" customFormat="1" x14ac:dyDescent="0.2"/>
    <row r="9472" s="13" customFormat="1" x14ac:dyDescent="0.2"/>
    <row r="9473" s="13" customFormat="1" x14ac:dyDescent="0.2"/>
    <row r="9474" s="13" customFormat="1" x14ac:dyDescent="0.2"/>
    <row r="9475" s="13" customFormat="1" x14ac:dyDescent="0.2"/>
    <row r="9476" s="13" customFormat="1" x14ac:dyDescent="0.2"/>
    <row r="9477" s="13" customFormat="1" x14ac:dyDescent="0.2"/>
    <row r="9478" s="13" customFormat="1" x14ac:dyDescent="0.2"/>
    <row r="9479" s="13" customFormat="1" x14ac:dyDescent="0.2"/>
    <row r="9480" s="13" customFormat="1" x14ac:dyDescent="0.2"/>
    <row r="9481" s="13" customFormat="1" x14ac:dyDescent="0.2"/>
    <row r="9482" s="13" customFormat="1" x14ac:dyDescent="0.2"/>
    <row r="9483" s="13" customFormat="1" x14ac:dyDescent="0.2"/>
    <row r="9484" s="13" customFormat="1" x14ac:dyDescent="0.2"/>
    <row r="9485" s="13" customFormat="1" x14ac:dyDescent="0.2"/>
    <row r="9486" s="13" customFormat="1" x14ac:dyDescent="0.2"/>
    <row r="9487" s="13" customFormat="1" x14ac:dyDescent="0.2"/>
    <row r="9488" s="13" customFormat="1" x14ac:dyDescent="0.2"/>
    <row r="9489" s="13" customFormat="1" x14ac:dyDescent="0.2"/>
    <row r="9490" s="13" customFormat="1" x14ac:dyDescent="0.2"/>
    <row r="9491" s="13" customFormat="1" x14ac:dyDescent="0.2"/>
    <row r="9492" s="13" customFormat="1" x14ac:dyDescent="0.2"/>
    <row r="9493" s="13" customFormat="1" x14ac:dyDescent="0.2"/>
    <row r="9494" s="13" customFormat="1" x14ac:dyDescent="0.2"/>
    <row r="9495" s="13" customFormat="1" x14ac:dyDescent="0.2"/>
    <row r="9496" s="13" customFormat="1" x14ac:dyDescent="0.2"/>
    <row r="9497" s="13" customFormat="1" x14ac:dyDescent="0.2"/>
    <row r="9498" s="13" customFormat="1" x14ac:dyDescent="0.2"/>
    <row r="9499" s="13" customFormat="1" x14ac:dyDescent="0.2"/>
    <row r="9500" s="13" customFormat="1" x14ac:dyDescent="0.2"/>
    <row r="9501" s="13" customFormat="1" x14ac:dyDescent="0.2"/>
    <row r="9502" s="13" customFormat="1" x14ac:dyDescent="0.2"/>
    <row r="9503" s="13" customFormat="1" x14ac:dyDescent="0.2"/>
    <row r="9504" s="13" customFormat="1" x14ac:dyDescent="0.2"/>
    <row r="9505" s="13" customFormat="1" x14ac:dyDescent="0.2"/>
    <row r="9506" s="13" customFormat="1" x14ac:dyDescent="0.2"/>
    <row r="9507" s="13" customFormat="1" x14ac:dyDescent="0.2"/>
    <row r="9508" s="13" customFormat="1" x14ac:dyDescent="0.2"/>
    <row r="9509" s="13" customFormat="1" x14ac:dyDescent="0.2"/>
    <row r="9510" s="13" customFormat="1" x14ac:dyDescent="0.2"/>
    <row r="9511" s="13" customFormat="1" x14ac:dyDescent="0.2"/>
    <row r="9512" s="13" customFormat="1" x14ac:dyDescent="0.2"/>
    <row r="9513" s="13" customFormat="1" x14ac:dyDescent="0.2"/>
    <row r="9514" s="13" customFormat="1" x14ac:dyDescent="0.2"/>
    <row r="9515" s="13" customFormat="1" x14ac:dyDescent="0.2"/>
    <row r="9516" s="13" customFormat="1" x14ac:dyDescent="0.2"/>
    <row r="9517" s="13" customFormat="1" x14ac:dyDescent="0.2"/>
    <row r="9518" s="13" customFormat="1" x14ac:dyDescent="0.2"/>
    <row r="9519" s="13" customFormat="1" x14ac:dyDescent="0.2"/>
    <row r="9520" s="13" customFormat="1" x14ac:dyDescent="0.2"/>
    <row r="9521" s="13" customFormat="1" x14ac:dyDescent="0.2"/>
    <row r="9522" s="13" customFormat="1" x14ac:dyDescent="0.2"/>
    <row r="9523" s="13" customFormat="1" x14ac:dyDescent="0.2"/>
    <row r="9524" s="13" customFormat="1" x14ac:dyDescent="0.2"/>
    <row r="9525" s="13" customFormat="1" x14ac:dyDescent="0.2"/>
    <row r="9526" s="13" customFormat="1" x14ac:dyDescent="0.2"/>
    <row r="9527" s="13" customFormat="1" x14ac:dyDescent="0.2"/>
    <row r="9528" s="13" customFormat="1" x14ac:dyDescent="0.2"/>
    <row r="9529" s="13" customFormat="1" x14ac:dyDescent="0.2"/>
    <row r="9530" s="13" customFormat="1" x14ac:dyDescent="0.2"/>
    <row r="9531" s="13" customFormat="1" x14ac:dyDescent="0.2"/>
    <row r="9532" s="13" customFormat="1" x14ac:dyDescent="0.2"/>
    <row r="9533" s="13" customFormat="1" x14ac:dyDescent="0.2"/>
    <row r="9534" s="13" customFormat="1" x14ac:dyDescent="0.2"/>
    <row r="9535" s="13" customFormat="1" x14ac:dyDescent="0.2"/>
    <row r="9536" s="13" customFormat="1" x14ac:dyDescent="0.2"/>
    <row r="9537" s="13" customFormat="1" x14ac:dyDescent="0.2"/>
    <row r="9538" s="13" customFormat="1" x14ac:dyDescent="0.2"/>
    <row r="9539" s="13" customFormat="1" x14ac:dyDescent="0.2"/>
    <row r="9540" s="13" customFormat="1" x14ac:dyDescent="0.2"/>
    <row r="9541" s="13" customFormat="1" x14ac:dyDescent="0.2"/>
    <row r="9542" s="13" customFormat="1" x14ac:dyDescent="0.2"/>
    <row r="9543" s="13" customFormat="1" x14ac:dyDescent="0.2"/>
    <row r="9544" s="13" customFormat="1" x14ac:dyDescent="0.2"/>
    <row r="9545" s="13" customFormat="1" x14ac:dyDescent="0.2"/>
    <row r="9546" s="13" customFormat="1" x14ac:dyDescent="0.2"/>
    <row r="9547" s="13" customFormat="1" x14ac:dyDescent="0.2"/>
    <row r="9548" s="13" customFormat="1" x14ac:dyDescent="0.2"/>
    <row r="9549" s="13" customFormat="1" x14ac:dyDescent="0.2"/>
    <row r="9550" s="13" customFormat="1" x14ac:dyDescent="0.2"/>
    <row r="9551" s="13" customFormat="1" x14ac:dyDescent="0.2"/>
    <row r="9552" s="13" customFormat="1" x14ac:dyDescent="0.2"/>
    <row r="9553" s="13" customFormat="1" x14ac:dyDescent="0.2"/>
    <row r="9554" s="13" customFormat="1" x14ac:dyDescent="0.2"/>
    <row r="9555" s="13" customFormat="1" x14ac:dyDescent="0.2"/>
    <row r="9556" s="13" customFormat="1" x14ac:dyDescent="0.2"/>
    <row r="9557" s="13" customFormat="1" x14ac:dyDescent="0.2"/>
    <row r="9558" s="13" customFormat="1" x14ac:dyDescent="0.2"/>
    <row r="9559" s="13" customFormat="1" x14ac:dyDescent="0.2"/>
    <row r="9560" s="13" customFormat="1" x14ac:dyDescent="0.2"/>
    <row r="9561" s="13" customFormat="1" x14ac:dyDescent="0.2"/>
    <row r="9562" s="13" customFormat="1" x14ac:dyDescent="0.2"/>
    <row r="9563" s="13" customFormat="1" x14ac:dyDescent="0.2"/>
    <row r="9564" s="13" customFormat="1" x14ac:dyDescent="0.2"/>
    <row r="9565" s="13" customFormat="1" x14ac:dyDescent="0.2"/>
    <row r="9566" s="13" customFormat="1" x14ac:dyDescent="0.2"/>
    <row r="9567" s="13" customFormat="1" x14ac:dyDescent="0.2"/>
    <row r="9568" s="13" customFormat="1" x14ac:dyDescent="0.2"/>
    <row r="9569" s="13" customFormat="1" x14ac:dyDescent="0.2"/>
    <row r="9570" s="13" customFormat="1" x14ac:dyDescent="0.2"/>
    <row r="9571" s="13" customFormat="1" x14ac:dyDescent="0.2"/>
    <row r="9572" s="13" customFormat="1" x14ac:dyDescent="0.2"/>
    <row r="9573" s="13" customFormat="1" x14ac:dyDescent="0.2"/>
    <row r="9574" s="13" customFormat="1" x14ac:dyDescent="0.2"/>
    <row r="9575" s="13" customFormat="1" x14ac:dyDescent="0.2"/>
    <row r="9576" s="13" customFormat="1" x14ac:dyDescent="0.2"/>
    <row r="9577" s="13" customFormat="1" x14ac:dyDescent="0.2"/>
    <row r="9578" s="13" customFormat="1" x14ac:dyDescent="0.2"/>
    <row r="9579" s="13" customFormat="1" x14ac:dyDescent="0.2"/>
    <row r="9580" s="13" customFormat="1" x14ac:dyDescent="0.2"/>
    <row r="9581" s="13" customFormat="1" x14ac:dyDescent="0.2"/>
    <row r="9582" s="13" customFormat="1" x14ac:dyDescent="0.2"/>
    <row r="9583" s="13" customFormat="1" x14ac:dyDescent="0.2"/>
    <row r="9584" s="13" customFormat="1" x14ac:dyDescent="0.2"/>
    <row r="9585" s="13" customFormat="1" x14ac:dyDescent="0.2"/>
    <row r="9586" s="13" customFormat="1" x14ac:dyDescent="0.2"/>
    <row r="9587" s="13" customFormat="1" x14ac:dyDescent="0.2"/>
    <row r="9588" s="13" customFormat="1" x14ac:dyDescent="0.2"/>
    <row r="9589" s="13" customFormat="1" x14ac:dyDescent="0.2"/>
    <row r="9590" s="13" customFormat="1" x14ac:dyDescent="0.2"/>
    <row r="9591" s="13" customFormat="1" x14ac:dyDescent="0.2"/>
    <row r="9592" s="13" customFormat="1" x14ac:dyDescent="0.2"/>
    <row r="9593" s="13" customFormat="1" x14ac:dyDescent="0.2"/>
    <row r="9594" s="13" customFormat="1" x14ac:dyDescent="0.2"/>
    <row r="9595" s="13" customFormat="1" x14ac:dyDescent="0.2"/>
    <row r="9596" s="13" customFormat="1" x14ac:dyDescent="0.2"/>
    <row r="9597" s="13" customFormat="1" x14ac:dyDescent="0.2"/>
    <row r="9598" s="13" customFormat="1" x14ac:dyDescent="0.2"/>
    <row r="9599" s="13" customFormat="1" x14ac:dyDescent="0.2"/>
    <row r="9600" s="13" customFormat="1" x14ac:dyDescent="0.2"/>
    <row r="9601" s="13" customFormat="1" x14ac:dyDescent="0.2"/>
    <row r="9602" s="13" customFormat="1" x14ac:dyDescent="0.2"/>
    <row r="9603" s="13" customFormat="1" x14ac:dyDescent="0.2"/>
    <row r="9604" s="13" customFormat="1" x14ac:dyDescent="0.2"/>
    <row r="9605" s="13" customFormat="1" x14ac:dyDescent="0.2"/>
    <row r="9606" s="13" customFormat="1" x14ac:dyDescent="0.2"/>
    <row r="9607" s="13" customFormat="1" x14ac:dyDescent="0.2"/>
    <row r="9608" s="13" customFormat="1" x14ac:dyDescent="0.2"/>
    <row r="9609" s="13" customFormat="1" x14ac:dyDescent="0.2"/>
    <row r="9610" s="13" customFormat="1" x14ac:dyDescent="0.2"/>
    <row r="9611" s="13" customFormat="1" x14ac:dyDescent="0.2"/>
    <row r="9612" s="13" customFormat="1" x14ac:dyDescent="0.2"/>
    <row r="9613" s="13" customFormat="1" x14ac:dyDescent="0.2"/>
    <row r="9614" s="13" customFormat="1" x14ac:dyDescent="0.2"/>
    <row r="9615" s="13" customFormat="1" x14ac:dyDescent="0.2"/>
    <row r="9616" s="13" customFormat="1" x14ac:dyDescent="0.2"/>
    <row r="9617" s="13" customFormat="1" x14ac:dyDescent="0.2"/>
    <row r="9618" s="13" customFormat="1" x14ac:dyDescent="0.2"/>
    <row r="9619" s="13" customFormat="1" x14ac:dyDescent="0.2"/>
    <row r="9620" s="13" customFormat="1" x14ac:dyDescent="0.2"/>
    <row r="9621" s="13" customFormat="1" x14ac:dyDescent="0.2"/>
    <row r="9622" s="13" customFormat="1" x14ac:dyDescent="0.2"/>
    <row r="9623" s="13" customFormat="1" x14ac:dyDescent="0.2"/>
    <row r="9624" s="13" customFormat="1" x14ac:dyDescent="0.2"/>
    <row r="9625" s="13" customFormat="1" x14ac:dyDescent="0.2"/>
    <row r="9626" s="13" customFormat="1" x14ac:dyDescent="0.2"/>
    <row r="9627" s="13" customFormat="1" x14ac:dyDescent="0.2"/>
    <row r="9628" s="13" customFormat="1" x14ac:dyDescent="0.2"/>
    <row r="9629" s="13" customFormat="1" x14ac:dyDescent="0.2"/>
    <row r="9630" s="13" customFormat="1" x14ac:dyDescent="0.2"/>
    <row r="9631" s="13" customFormat="1" x14ac:dyDescent="0.2"/>
    <row r="9632" s="13" customFormat="1" x14ac:dyDescent="0.2"/>
    <row r="9633" s="13" customFormat="1" x14ac:dyDescent="0.2"/>
    <row r="9634" s="13" customFormat="1" x14ac:dyDescent="0.2"/>
    <row r="9635" s="13" customFormat="1" x14ac:dyDescent="0.2"/>
    <row r="9636" s="13" customFormat="1" x14ac:dyDescent="0.2"/>
    <row r="9637" s="13" customFormat="1" x14ac:dyDescent="0.2"/>
    <row r="9638" s="13" customFormat="1" x14ac:dyDescent="0.2"/>
    <row r="9639" s="13" customFormat="1" x14ac:dyDescent="0.2"/>
    <row r="9640" s="13" customFormat="1" x14ac:dyDescent="0.2"/>
    <row r="9641" s="13" customFormat="1" x14ac:dyDescent="0.2"/>
    <row r="9642" s="13" customFormat="1" x14ac:dyDescent="0.2"/>
    <row r="9643" s="13" customFormat="1" x14ac:dyDescent="0.2"/>
    <row r="9644" s="13" customFormat="1" x14ac:dyDescent="0.2"/>
    <row r="9645" s="13" customFormat="1" x14ac:dyDescent="0.2"/>
    <row r="9646" s="13" customFormat="1" x14ac:dyDescent="0.2"/>
    <row r="9647" s="13" customFormat="1" x14ac:dyDescent="0.2"/>
    <row r="9648" s="13" customFormat="1" x14ac:dyDescent="0.2"/>
    <row r="9649" s="13" customFormat="1" x14ac:dyDescent="0.2"/>
    <row r="9650" s="13" customFormat="1" x14ac:dyDescent="0.2"/>
    <row r="9651" s="13" customFormat="1" x14ac:dyDescent="0.2"/>
    <row r="9652" s="13" customFormat="1" x14ac:dyDescent="0.2"/>
    <row r="9653" s="13" customFormat="1" x14ac:dyDescent="0.2"/>
    <row r="9654" s="13" customFormat="1" x14ac:dyDescent="0.2"/>
    <row r="9655" s="13" customFormat="1" x14ac:dyDescent="0.2"/>
    <row r="9656" s="13" customFormat="1" x14ac:dyDescent="0.2"/>
    <row r="9657" s="13" customFormat="1" x14ac:dyDescent="0.2"/>
    <row r="9658" s="13" customFormat="1" x14ac:dyDescent="0.2"/>
    <row r="9659" s="13" customFormat="1" x14ac:dyDescent="0.2"/>
    <row r="9660" s="13" customFormat="1" x14ac:dyDescent="0.2"/>
    <row r="9661" s="13" customFormat="1" x14ac:dyDescent="0.2"/>
    <row r="9662" s="13" customFormat="1" x14ac:dyDescent="0.2"/>
    <row r="9663" s="13" customFormat="1" x14ac:dyDescent="0.2"/>
    <row r="9664" s="13" customFormat="1" x14ac:dyDescent="0.2"/>
    <row r="9665" s="13" customFormat="1" x14ac:dyDescent="0.2"/>
    <row r="9666" s="13" customFormat="1" x14ac:dyDescent="0.2"/>
    <row r="9667" s="13" customFormat="1" x14ac:dyDescent="0.2"/>
    <row r="9668" s="13" customFormat="1" x14ac:dyDescent="0.2"/>
    <row r="9669" s="13" customFormat="1" x14ac:dyDescent="0.2"/>
    <row r="9670" s="13" customFormat="1" x14ac:dyDescent="0.2"/>
    <row r="9671" s="13" customFormat="1" x14ac:dyDescent="0.2"/>
    <row r="9672" s="13" customFormat="1" x14ac:dyDescent="0.2"/>
    <row r="9673" s="13" customFormat="1" x14ac:dyDescent="0.2"/>
    <row r="9674" s="13" customFormat="1" x14ac:dyDescent="0.2"/>
    <row r="9675" s="13" customFormat="1" x14ac:dyDescent="0.2"/>
    <row r="9676" s="13" customFormat="1" x14ac:dyDescent="0.2"/>
    <row r="9677" s="13" customFormat="1" x14ac:dyDescent="0.2"/>
    <row r="9678" s="13" customFormat="1" x14ac:dyDescent="0.2"/>
    <row r="9679" s="13" customFormat="1" x14ac:dyDescent="0.2"/>
    <row r="9680" s="13" customFormat="1" x14ac:dyDescent="0.2"/>
    <row r="9681" s="13" customFormat="1" x14ac:dyDescent="0.2"/>
    <row r="9682" s="13" customFormat="1" x14ac:dyDescent="0.2"/>
    <row r="9683" s="13" customFormat="1" x14ac:dyDescent="0.2"/>
    <row r="9684" s="13" customFormat="1" x14ac:dyDescent="0.2"/>
    <row r="9685" s="13" customFormat="1" x14ac:dyDescent="0.2"/>
    <row r="9686" s="13" customFormat="1" x14ac:dyDescent="0.2"/>
    <row r="9687" s="13" customFormat="1" x14ac:dyDescent="0.2"/>
    <row r="9688" s="13" customFormat="1" x14ac:dyDescent="0.2"/>
    <row r="9689" s="13" customFormat="1" x14ac:dyDescent="0.2"/>
    <row r="9690" s="13" customFormat="1" x14ac:dyDescent="0.2"/>
    <row r="9691" s="13" customFormat="1" x14ac:dyDescent="0.2"/>
    <row r="9692" s="13" customFormat="1" x14ac:dyDescent="0.2"/>
    <row r="9693" s="13" customFormat="1" x14ac:dyDescent="0.2"/>
    <row r="9694" s="13" customFormat="1" x14ac:dyDescent="0.2"/>
    <row r="9695" s="13" customFormat="1" x14ac:dyDescent="0.2"/>
    <row r="9696" s="13" customFormat="1" x14ac:dyDescent="0.2"/>
    <row r="9697" s="13" customFormat="1" x14ac:dyDescent="0.2"/>
    <row r="9698" s="13" customFormat="1" x14ac:dyDescent="0.2"/>
    <row r="9699" s="13" customFormat="1" x14ac:dyDescent="0.2"/>
    <row r="9700" s="13" customFormat="1" x14ac:dyDescent="0.2"/>
    <row r="9701" s="13" customFormat="1" x14ac:dyDescent="0.2"/>
    <row r="9702" s="13" customFormat="1" x14ac:dyDescent="0.2"/>
    <row r="9703" s="13" customFormat="1" x14ac:dyDescent="0.2"/>
    <row r="9704" s="13" customFormat="1" x14ac:dyDescent="0.2"/>
    <row r="9705" s="13" customFormat="1" x14ac:dyDescent="0.2"/>
    <row r="9706" s="13" customFormat="1" x14ac:dyDescent="0.2"/>
    <row r="9707" s="13" customFormat="1" x14ac:dyDescent="0.2"/>
    <row r="9708" s="13" customFormat="1" x14ac:dyDescent="0.2"/>
    <row r="9709" s="13" customFormat="1" x14ac:dyDescent="0.2"/>
    <row r="9710" s="13" customFormat="1" x14ac:dyDescent="0.2"/>
    <row r="9711" s="13" customFormat="1" x14ac:dyDescent="0.2"/>
    <row r="9712" s="13" customFormat="1" x14ac:dyDescent="0.2"/>
    <row r="9713" s="13" customFormat="1" x14ac:dyDescent="0.2"/>
    <row r="9714" s="13" customFormat="1" x14ac:dyDescent="0.2"/>
    <row r="9715" s="13" customFormat="1" x14ac:dyDescent="0.2"/>
    <row r="9716" s="13" customFormat="1" x14ac:dyDescent="0.2"/>
    <row r="9717" s="13" customFormat="1" x14ac:dyDescent="0.2"/>
    <row r="9718" s="13" customFormat="1" x14ac:dyDescent="0.2"/>
    <row r="9719" s="13" customFormat="1" x14ac:dyDescent="0.2"/>
    <row r="9720" s="13" customFormat="1" x14ac:dyDescent="0.2"/>
    <row r="9721" s="13" customFormat="1" x14ac:dyDescent="0.2"/>
    <row r="9722" s="13" customFormat="1" x14ac:dyDescent="0.2"/>
    <row r="9723" s="13" customFormat="1" x14ac:dyDescent="0.2"/>
    <row r="9724" s="13" customFormat="1" x14ac:dyDescent="0.2"/>
    <row r="9725" s="13" customFormat="1" x14ac:dyDescent="0.2"/>
    <row r="9726" s="13" customFormat="1" x14ac:dyDescent="0.2"/>
    <row r="9727" s="13" customFormat="1" x14ac:dyDescent="0.2"/>
    <row r="9728" s="13" customFormat="1" x14ac:dyDescent="0.2"/>
    <row r="9729" s="13" customFormat="1" x14ac:dyDescent="0.2"/>
    <row r="9730" s="13" customFormat="1" x14ac:dyDescent="0.2"/>
    <row r="9731" s="13" customFormat="1" x14ac:dyDescent="0.2"/>
    <row r="9732" s="13" customFormat="1" x14ac:dyDescent="0.2"/>
    <row r="9733" s="13" customFormat="1" x14ac:dyDescent="0.2"/>
    <row r="9734" s="13" customFormat="1" x14ac:dyDescent="0.2"/>
    <row r="9735" s="13" customFormat="1" x14ac:dyDescent="0.2"/>
    <row r="9736" s="13" customFormat="1" x14ac:dyDescent="0.2"/>
    <row r="9737" s="13" customFormat="1" x14ac:dyDescent="0.2"/>
    <row r="9738" s="13" customFormat="1" x14ac:dyDescent="0.2"/>
    <row r="9739" s="13" customFormat="1" x14ac:dyDescent="0.2"/>
    <row r="9740" s="13" customFormat="1" x14ac:dyDescent="0.2"/>
    <row r="9741" s="13" customFormat="1" x14ac:dyDescent="0.2"/>
    <row r="9742" s="13" customFormat="1" x14ac:dyDescent="0.2"/>
    <row r="9743" s="13" customFormat="1" x14ac:dyDescent="0.2"/>
    <row r="9744" s="13" customFormat="1" x14ac:dyDescent="0.2"/>
    <row r="9745" s="13" customFormat="1" x14ac:dyDescent="0.2"/>
    <row r="9746" s="13" customFormat="1" x14ac:dyDescent="0.2"/>
    <row r="9747" s="13" customFormat="1" x14ac:dyDescent="0.2"/>
    <row r="9748" s="13" customFormat="1" x14ac:dyDescent="0.2"/>
    <row r="9749" s="13" customFormat="1" x14ac:dyDescent="0.2"/>
    <row r="9750" s="13" customFormat="1" x14ac:dyDescent="0.2"/>
    <row r="9751" s="13" customFormat="1" x14ac:dyDescent="0.2"/>
    <row r="9752" s="13" customFormat="1" x14ac:dyDescent="0.2"/>
    <row r="9753" s="13" customFormat="1" x14ac:dyDescent="0.2"/>
    <row r="9754" s="13" customFormat="1" x14ac:dyDescent="0.2"/>
    <row r="9755" s="13" customFormat="1" x14ac:dyDescent="0.2"/>
    <row r="9756" s="13" customFormat="1" x14ac:dyDescent="0.2"/>
    <row r="9757" s="13" customFormat="1" x14ac:dyDescent="0.2"/>
    <row r="9758" s="13" customFormat="1" x14ac:dyDescent="0.2"/>
    <row r="9759" s="13" customFormat="1" x14ac:dyDescent="0.2"/>
    <row r="9760" s="13" customFormat="1" x14ac:dyDescent="0.2"/>
    <row r="9761" s="13" customFormat="1" x14ac:dyDescent="0.2"/>
    <row r="9762" s="13" customFormat="1" x14ac:dyDescent="0.2"/>
    <row r="9763" s="13" customFormat="1" x14ac:dyDescent="0.2"/>
    <row r="9764" s="13" customFormat="1" x14ac:dyDescent="0.2"/>
    <row r="9765" s="13" customFormat="1" x14ac:dyDescent="0.2"/>
    <row r="9766" s="13" customFormat="1" x14ac:dyDescent="0.2"/>
    <row r="9767" s="13" customFormat="1" x14ac:dyDescent="0.2"/>
    <row r="9768" s="13" customFormat="1" x14ac:dyDescent="0.2"/>
    <row r="9769" s="13" customFormat="1" x14ac:dyDescent="0.2"/>
    <row r="9770" s="13" customFormat="1" x14ac:dyDescent="0.2"/>
    <row r="9771" s="13" customFormat="1" x14ac:dyDescent="0.2"/>
    <row r="9772" s="13" customFormat="1" x14ac:dyDescent="0.2"/>
    <row r="9773" s="13" customFormat="1" x14ac:dyDescent="0.2"/>
    <row r="9774" s="13" customFormat="1" x14ac:dyDescent="0.2"/>
    <row r="9775" s="13" customFormat="1" x14ac:dyDescent="0.2"/>
    <row r="9776" s="13" customFormat="1" x14ac:dyDescent="0.2"/>
    <row r="9777" s="13" customFormat="1" x14ac:dyDescent="0.2"/>
    <row r="9778" s="13" customFormat="1" x14ac:dyDescent="0.2"/>
    <row r="9779" s="13" customFormat="1" x14ac:dyDescent="0.2"/>
    <row r="9780" s="13" customFormat="1" x14ac:dyDescent="0.2"/>
    <row r="9781" s="13" customFormat="1" x14ac:dyDescent="0.2"/>
    <row r="9782" s="13" customFormat="1" x14ac:dyDescent="0.2"/>
    <row r="9783" s="13" customFormat="1" x14ac:dyDescent="0.2"/>
    <row r="9784" s="13" customFormat="1" x14ac:dyDescent="0.2"/>
    <row r="9785" s="13" customFormat="1" x14ac:dyDescent="0.2"/>
    <row r="9786" s="13" customFormat="1" x14ac:dyDescent="0.2"/>
    <row r="9787" s="13" customFormat="1" x14ac:dyDescent="0.2"/>
    <row r="9788" s="13" customFormat="1" x14ac:dyDescent="0.2"/>
    <row r="9789" s="13" customFormat="1" x14ac:dyDescent="0.2"/>
    <row r="9790" s="13" customFormat="1" x14ac:dyDescent="0.2"/>
    <row r="9791" s="13" customFormat="1" x14ac:dyDescent="0.2"/>
    <row r="9792" s="13" customFormat="1" x14ac:dyDescent="0.2"/>
    <row r="9793" s="13" customFormat="1" x14ac:dyDescent="0.2"/>
    <row r="9794" s="13" customFormat="1" x14ac:dyDescent="0.2"/>
    <row r="9795" s="13" customFormat="1" x14ac:dyDescent="0.2"/>
    <row r="9796" s="13" customFormat="1" x14ac:dyDescent="0.2"/>
    <row r="9797" s="13" customFormat="1" x14ac:dyDescent="0.2"/>
    <row r="9798" s="13" customFormat="1" x14ac:dyDescent="0.2"/>
    <row r="9799" s="13" customFormat="1" x14ac:dyDescent="0.2"/>
    <row r="9800" s="13" customFormat="1" x14ac:dyDescent="0.2"/>
    <row r="9801" s="13" customFormat="1" x14ac:dyDescent="0.2"/>
    <row r="9802" s="13" customFormat="1" x14ac:dyDescent="0.2"/>
    <row r="9803" s="13" customFormat="1" x14ac:dyDescent="0.2"/>
    <row r="9804" s="13" customFormat="1" x14ac:dyDescent="0.2"/>
    <row r="9805" s="13" customFormat="1" x14ac:dyDescent="0.2"/>
    <row r="9806" s="13" customFormat="1" x14ac:dyDescent="0.2"/>
    <row r="9807" s="13" customFormat="1" x14ac:dyDescent="0.2"/>
    <row r="9808" s="13" customFormat="1" x14ac:dyDescent="0.2"/>
    <row r="9809" s="13" customFormat="1" x14ac:dyDescent="0.2"/>
    <row r="9810" s="13" customFormat="1" x14ac:dyDescent="0.2"/>
    <row r="9811" s="13" customFormat="1" x14ac:dyDescent="0.2"/>
    <row r="9812" s="13" customFormat="1" x14ac:dyDescent="0.2"/>
    <row r="9813" s="13" customFormat="1" x14ac:dyDescent="0.2"/>
    <row r="9814" s="13" customFormat="1" x14ac:dyDescent="0.2"/>
    <row r="9815" s="13" customFormat="1" x14ac:dyDescent="0.2"/>
    <row r="9816" s="13" customFormat="1" x14ac:dyDescent="0.2"/>
    <row r="9817" s="13" customFormat="1" x14ac:dyDescent="0.2"/>
    <row r="9818" s="13" customFormat="1" x14ac:dyDescent="0.2"/>
    <row r="9819" s="13" customFormat="1" x14ac:dyDescent="0.2"/>
    <row r="9820" s="13" customFormat="1" x14ac:dyDescent="0.2"/>
    <row r="9821" s="13" customFormat="1" x14ac:dyDescent="0.2"/>
    <row r="9822" s="13" customFormat="1" x14ac:dyDescent="0.2"/>
    <row r="9823" s="13" customFormat="1" x14ac:dyDescent="0.2"/>
    <row r="9824" s="13" customFormat="1" x14ac:dyDescent="0.2"/>
    <row r="9825" s="13" customFormat="1" x14ac:dyDescent="0.2"/>
    <row r="9826" s="13" customFormat="1" x14ac:dyDescent="0.2"/>
    <row r="9827" s="13" customFormat="1" x14ac:dyDescent="0.2"/>
    <row r="9828" s="13" customFormat="1" x14ac:dyDescent="0.2"/>
    <row r="9829" s="13" customFormat="1" x14ac:dyDescent="0.2"/>
    <row r="9830" s="13" customFormat="1" x14ac:dyDescent="0.2"/>
    <row r="9831" s="13" customFormat="1" x14ac:dyDescent="0.2"/>
    <row r="9832" s="13" customFormat="1" x14ac:dyDescent="0.2"/>
    <row r="9833" s="13" customFormat="1" x14ac:dyDescent="0.2"/>
    <row r="9834" s="13" customFormat="1" x14ac:dyDescent="0.2"/>
    <row r="9835" s="13" customFormat="1" x14ac:dyDescent="0.2"/>
    <row r="9836" s="13" customFormat="1" x14ac:dyDescent="0.2"/>
    <row r="9837" s="13" customFormat="1" x14ac:dyDescent="0.2"/>
    <row r="9838" s="13" customFormat="1" x14ac:dyDescent="0.2"/>
    <row r="9839" s="13" customFormat="1" x14ac:dyDescent="0.2"/>
    <row r="9840" s="13" customFormat="1" x14ac:dyDescent="0.2"/>
    <row r="9841" s="13" customFormat="1" x14ac:dyDescent="0.2"/>
    <row r="9842" s="13" customFormat="1" x14ac:dyDescent="0.2"/>
    <row r="9843" s="13" customFormat="1" x14ac:dyDescent="0.2"/>
    <row r="9844" s="13" customFormat="1" x14ac:dyDescent="0.2"/>
    <row r="9845" s="13" customFormat="1" x14ac:dyDescent="0.2"/>
    <row r="9846" s="13" customFormat="1" x14ac:dyDescent="0.2"/>
    <row r="9847" s="13" customFormat="1" x14ac:dyDescent="0.2"/>
    <row r="9848" s="13" customFormat="1" x14ac:dyDescent="0.2"/>
    <row r="9849" s="13" customFormat="1" x14ac:dyDescent="0.2"/>
    <row r="9850" s="13" customFormat="1" x14ac:dyDescent="0.2"/>
    <row r="9851" s="13" customFormat="1" x14ac:dyDescent="0.2"/>
    <row r="9852" s="13" customFormat="1" x14ac:dyDescent="0.2"/>
    <row r="9853" s="13" customFormat="1" x14ac:dyDescent="0.2"/>
    <row r="9854" s="13" customFormat="1" x14ac:dyDescent="0.2"/>
    <row r="9855" s="13" customFormat="1" x14ac:dyDescent="0.2"/>
    <row r="9856" s="13" customFormat="1" x14ac:dyDescent="0.2"/>
    <row r="9857" s="13" customFormat="1" x14ac:dyDescent="0.2"/>
    <row r="9858" s="13" customFormat="1" x14ac:dyDescent="0.2"/>
    <row r="9859" s="13" customFormat="1" x14ac:dyDescent="0.2"/>
    <row r="9860" s="13" customFormat="1" x14ac:dyDescent="0.2"/>
    <row r="9861" s="13" customFormat="1" x14ac:dyDescent="0.2"/>
    <row r="9862" s="13" customFormat="1" x14ac:dyDescent="0.2"/>
    <row r="9863" s="13" customFormat="1" x14ac:dyDescent="0.2"/>
    <row r="9864" s="13" customFormat="1" x14ac:dyDescent="0.2"/>
    <row r="9865" s="13" customFormat="1" x14ac:dyDescent="0.2"/>
    <row r="9866" s="13" customFormat="1" x14ac:dyDescent="0.2"/>
    <row r="9867" s="13" customFormat="1" x14ac:dyDescent="0.2"/>
    <row r="9868" s="13" customFormat="1" x14ac:dyDescent="0.2"/>
    <row r="9869" s="13" customFormat="1" x14ac:dyDescent="0.2"/>
    <row r="9870" s="13" customFormat="1" x14ac:dyDescent="0.2"/>
    <row r="9871" s="13" customFormat="1" x14ac:dyDescent="0.2"/>
    <row r="9872" s="13" customFormat="1" x14ac:dyDescent="0.2"/>
    <row r="9873" s="13" customFormat="1" x14ac:dyDescent="0.2"/>
    <row r="9874" s="13" customFormat="1" x14ac:dyDescent="0.2"/>
    <row r="9875" s="13" customFormat="1" x14ac:dyDescent="0.2"/>
    <row r="9876" s="13" customFormat="1" x14ac:dyDescent="0.2"/>
    <row r="9877" s="13" customFormat="1" x14ac:dyDescent="0.2"/>
    <row r="9878" s="13" customFormat="1" x14ac:dyDescent="0.2"/>
    <row r="9879" s="13" customFormat="1" x14ac:dyDescent="0.2"/>
    <row r="9880" s="13" customFormat="1" x14ac:dyDescent="0.2"/>
    <row r="9881" s="13" customFormat="1" x14ac:dyDescent="0.2"/>
    <row r="9882" s="13" customFormat="1" x14ac:dyDescent="0.2"/>
    <row r="9883" s="13" customFormat="1" x14ac:dyDescent="0.2"/>
    <row r="9884" s="13" customFormat="1" x14ac:dyDescent="0.2"/>
    <row r="9885" s="13" customFormat="1" x14ac:dyDescent="0.2"/>
    <row r="9886" s="13" customFormat="1" x14ac:dyDescent="0.2"/>
    <row r="9887" s="13" customFormat="1" x14ac:dyDescent="0.2"/>
    <row r="9888" s="13" customFormat="1" x14ac:dyDescent="0.2"/>
    <row r="9889" s="13" customFormat="1" x14ac:dyDescent="0.2"/>
    <row r="9890" s="13" customFormat="1" x14ac:dyDescent="0.2"/>
    <row r="9891" s="13" customFormat="1" x14ac:dyDescent="0.2"/>
    <row r="9892" s="13" customFormat="1" x14ac:dyDescent="0.2"/>
    <row r="9893" s="13" customFormat="1" x14ac:dyDescent="0.2"/>
    <row r="9894" s="13" customFormat="1" x14ac:dyDescent="0.2"/>
    <row r="9895" s="13" customFormat="1" x14ac:dyDescent="0.2"/>
    <row r="9896" s="13" customFormat="1" x14ac:dyDescent="0.2"/>
    <row r="9897" s="13" customFormat="1" x14ac:dyDescent="0.2"/>
    <row r="9898" s="13" customFormat="1" x14ac:dyDescent="0.2"/>
    <row r="9899" s="13" customFormat="1" x14ac:dyDescent="0.2"/>
    <row r="9900" s="13" customFormat="1" x14ac:dyDescent="0.2"/>
    <row r="9901" s="13" customFormat="1" x14ac:dyDescent="0.2"/>
    <row r="9902" s="13" customFormat="1" x14ac:dyDescent="0.2"/>
    <row r="9903" s="13" customFormat="1" x14ac:dyDescent="0.2"/>
    <row r="9904" s="13" customFormat="1" x14ac:dyDescent="0.2"/>
    <row r="9905" s="13" customFormat="1" x14ac:dyDescent="0.2"/>
    <row r="9906" s="13" customFormat="1" x14ac:dyDescent="0.2"/>
    <row r="9907" s="13" customFormat="1" x14ac:dyDescent="0.2"/>
    <row r="9908" s="13" customFormat="1" x14ac:dyDescent="0.2"/>
    <row r="9909" s="13" customFormat="1" x14ac:dyDescent="0.2"/>
    <row r="9910" s="13" customFormat="1" x14ac:dyDescent="0.2"/>
    <row r="9911" s="13" customFormat="1" x14ac:dyDescent="0.2"/>
    <row r="9912" s="13" customFormat="1" x14ac:dyDescent="0.2"/>
    <row r="9913" s="13" customFormat="1" x14ac:dyDescent="0.2"/>
    <row r="9914" s="13" customFormat="1" x14ac:dyDescent="0.2"/>
    <row r="9915" s="13" customFormat="1" x14ac:dyDescent="0.2"/>
    <row r="9916" s="13" customFormat="1" x14ac:dyDescent="0.2"/>
    <row r="9917" s="13" customFormat="1" x14ac:dyDescent="0.2"/>
    <row r="9918" s="13" customFormat="1" x14ac:dyDescent="0.2"/>
    <row r="9919" s="13" customFormat="1" x14ac:dyDescent="0.2"/>
    <row r="9920" s="13" customFormat="1" x14ac:dyDescent="0.2"/>
    <row r="9921" s="13" customFormat="1" x14ac:dyDescent="0.2"/>
    <row r="9922" s="13" customFormat="1" x14ac:dyDescent="0.2"/>
    <row r="9923" s="13" customFormat="1" x14ac:dyDescent="0.2"/>
    <row r="9924" s="13" customFormat="1" x14ac:dyDescent="0.2"/>
    <row r="9925" s="13" customFormat="1" x14ac:dyDescent="0.2"/>
    <row r="9926" s="13" customFormat="1" x14ac:dyDescent="0.2"/>
    <row r="9927" s="13" customFormat="1" x14ac:dyDescent="0.2"/>
    <row r="9928" s="13" customFormat="1" x14ac:dyDescent="0.2"/>
    <row r="9929" s="13" customFormat="1" x14ac:dyDescent="0.2"/>
    <row r="9930" s="13" customFormat="1" x14ac:dyDescent="0.2"/>
    <row r="9931" s="13" customFormat="1" x14ac:dyDescent="0.2"/>
    <row r="9932" s="13" customFormat="1" x14ac:dyDescent="0.2"/>
    <row r="9933" s="13" customFormat="1" x14ac:dyDescent="0.2"/>
    <row r="9934" s="13" customFormat="1" x14ac:dyDescent="0.2"/>
    <row r="9935" s="13" customFormat="1" x14ac:dyDescent="0.2"/>
    <row r="9936" s="13" customFormat="1" x14ac:dyDescent="0.2"/>
    <row r="9937" s="13" customFormat="1" x14ac:dyDescent="0.2"/>
    <row r="9938" s="13" customFormat="1" x14ac:dyDescent="0.2"/>
    <row r="9939" s="13" customFormat="1" x14ac:dyDescent="0.2"/>
    <row r="9940" s="13" customFormat="1" x14ac:dyDescent="0.2"/>
    <row r="9941" s="13" customFormat="1" x14ac:dyDescent="0.2"/>
    <row r="9942" s="13" customFormat="1" x14ac:dyDescent="0.2"/>
    <row r="9943" s="13" customFormat="1" x14ac:dyDescent="0.2"/>
    <row r="9944" s="13" customFormat="1" x14ac:dyDescent="0.2"/>
    <row r="9945" s="13" customFormat="1" x14ac:dyDescent="0.2"/>
    <row r="9946" s="13" customFormat="1" x14ac:dyDescent="0.2"/>
    <row r="9947" s="13" customFormat="1" x14ac:dyDescent="0.2"/>
    <row r="9948" s="13" customFormat="1" x14ac:dyDescent="0.2"/>
    <row r="9949" s="13" customFormat="1" x14ac:dyDescent="0.2"/>
    <row r="9950" s="13" customFormat="1" x14ac:dyDescent="0.2"/>
    <row r="9951" s="13" customFormat="1" x14ac:dyDescent="0.2"/>
    <row r="9952" s="13" customFormat="1" x14ac:dyDescent="0.2"/>
    <row r="9953" s="13" customFormat="1" x14ac:dyDescent="0.2"/>
    <row r="9954" s="13" customFormat="1" x14ac:dyDescent="0.2"/>
    <row r="9955" s="13" customFormat="1" x14ac:dyDescent="0.2"/>
    <row r="9956" s="13" customFormat="1" x14ac:dyDescent="0.2"/>
    <row r="9957" s="13" customFormat="1" x14ac:dyDescent="0.2"/>
    <row r="9958" s="13" customFormat="1" x14ac:dyDescent="0.2"/>
    <row r="9959" s="13" customFormat="1" x14ac:dyDescent="0.2"/>
    <row r="9960" s="13" customFormat="1" x14ac:dyDescent="0.2"/>
    <row r="9961" s="13" customFormat="1" x14ac:dyDescent="0.2"/>
    <row r="9962" s="13" customFormat="1" x14ac:dyDescent="0.2"/>
    <row r="9963" s="13" customFormat="1" x14ac:dyDescent="0.2"/>
    <row r="9964" s="13" customFormat="1" x14ac:dyDescent="0.2"/>
    <row r="9965" s="13" customFormat="1" x14ac:dyDescent="0.2"/>
    <row r="9966" s="13" customFormat="1" x14ac:dyDescent="0.2"/>
    <row r="9967" s="13" customFormat="1" x14ac:dyDescent="0.2"/>
    <row r="9968" s="13" customFormat="1" x14ac:dyDescent="0.2"/>
    <row r="9969" s="13" customFormat="1" x14ac:dyDescent="0.2"/>
    <row r="9970" s="13" customFormat="1" x14ac:dyDescent="0.2"/>
    <row r="9971" s="13" customFormat="1" x14ac:dyDescent="0.2"/>
    <row r="9972" s="13" customFormat="1" x14ac:dyDescent="0.2"/>
    <row r="9973" s="13" customFormat="1" x14ac:dyDescent="0.2"/>
    <row r="9974" s="13" customFormat="1" x14ac:dyDescent="0.2"/>
    <row r="9975" s="13" customFormat="1" x14ac:dyDescent="0.2"/>
    <row r="9976" s="13" customFormat="1" x14ac:dyDescent="0.2"/>
    <row r="9977" s="13" customFormat="1" x14ac:dyDescent="0.2"/>
    <row r="9978" s="13" customFormat="1" x14ac:dyDescent="0.2"/>
    <row r="9979" s="13" customFormat="1" x14ac:dyDescent="0.2"/>
    <row r="9980" s="13" customFormat="1" x14ac:dyDescent="0.2"/>
    <row r="9981" s="13" customFormat="1" x14ac:dyDescent="0.2"/>
    <row r="9982" s="13" customFormat="1" x14ac:dyDescent="0.2"/>
    <row r="9983" s="13" customFormat="1" x14ac:dyDescent="0.2"/>
    <row r="9984" s="13" customFormat="1" x14ac:dyDescent="0.2"/>
    <row r="9985" s="13" customFormat="1" x14ac:dyDescent="0.2"/>
    <row r="9986" s="13" customFormat="1" x14ac:dyDescent="0.2"/>
    <row r="9987" s="13" customFormat="1" x14ac:dyDescent="0.2"/>
    <row r="9988" s="13" customFormat="1" x14ac:dyDescent="0.2"/>
    <row r="9989" s="13" customFormat="1" x14ac:dyDescent="0.2"/>
    <row r="9990" s="13" customFormat="1" x14ac:dyDescent="0.2"/>
    <row r="9991" s="13" customFormat="1" x14ac:dyDescent="0.2"/>
    <row r="9992" s="13" customFormat="1" x14ac:dyDescent="0.2"/>
    <row r="9993" s="13" customFormat="1" x14ac:dyDescent="0.2"/>
    <row r="9994" s="13" customFormat="1" x14ac:dyDescent="0.2"/>
    <row r="9995" s="13" customFormat="1" x14ac:dyDescent="0.2"/>
    <row r="9996" s="13" customFormat="1" x14ac:dyDescent="0.2"/>
    <row r="9997" s="13" customFormat="1" x14ac:dyDescent="0.2"/>
    <row r="9998" s="13" customFormat="1" x14ac:dyDescent="0.2"/>
    <row r="9999" s="13" customFormat="1" x14ac:dyDescent="0.2"/>
    <row r="10000" s="13" customFormat="1" x14ac:dyDescent="0.2"/>
    <row r="10001" s="13" customFormat="1" x14ac:dyDescent="0.2"/>
    <row r="10002" s="13" customFormat="1" x14ac:dyDescent="0.2"/>
    <row r="10003" s="13" customFormat="1" x14ac:dyDescent="0.2"/>
    <row r="10004" s="13" customFormat="1" x14ac:dyDescent="0.2"/>
    <row r="10005" s="13" customFormat="1" x14ac:dyDescent="0.2"/>
    <row r="10006" s="13" customFormat="1" x14ac:dyDescent="0.2"/>
    <row r="10007" s="13" customFormat="1" x14ac:dyDescent="0.2"/>
    <row r="10008" s="13" customFormat="1" x14ac:dyDescent="0.2"/>
    <row r="10009" s="13" customFormat="1" x14ac:dyDescent="0.2"/>
    <row r="10010" s="13" customFormat="1" x14ac:dyDescent="0.2"/>
    <row r="10011" s="13" customFormat="1" x14ac:dyDescent="0.2"/>
    <row r="10012" s="13" customFormat="1" x14ac:dyDescent="0.2"/>
    <row r="10013" s="13" customFormat="1" x14ac:dyDescent="0.2"/>
    <row r="10014" s="13" customFormat="1" x14ac:dyDescent="0.2"/>
    <row r="10015" s="13" customFormat="1" x14ac:dyDescent="0.2"/>
    <row r="10016" s="13" customFormat="1" x14ac:dyDescent="0.2"/>
    <row r="10017" s="13" customFormat="1" x14ac:dyDescent="0.2"/>
    <row r="10018" s="13" customFormat="1" x14ac:dyDescent="0.2"/>
    <row r="10019" s="13" customFormat="1" x14ac:dyDescent="0.2"/>
    <row r="10020" s="13" customFormat="1" x14ac:dyDescent="0.2"/>
    <row r="10021" s="13" customFormat="1" x14ac:dyDescent="0.2"/>
    <row r="10022" s="13" customFormat="1" x14ac:dyDescent="0.2"/>
    <row r="10023" s="13" customFormat="1" x14ac:dyDescent="0.2"/>
    <row r="10024" s="13" customFormat="1" x14ac:dyDescent="0.2"/>
    <row r="10025" s="13" customFormat="1" x14ac:dyDescent="0.2"/>
    <row r="10026" s="13" customFormat="1" x14ac:dyDescent="0.2"/>
    <row r="10027" s="13" customFormat="1" x14ac:dyDescent="0.2"/>
    <row r="10028" s="13" customFormat="1" x14ac:dyDescent="0.2"/>
    <row r="10029" s="13" customFormat="1" x14ac:dyDescent="0.2"/>
    <row r="10030" s="13" customFormat="1" x14ac:dyDescent="0.2"/>
    <row r="10031" s="13" customFormat="1" x14ac:dyDescent="0.2"/>
    <row r="10032" s="13" customFormat="1" x14ac:dyDescent="0.2"/>
    <row r="10033" s="13" customFormat="1" x14ac:dyDescent="0.2"/>
    <row r="10034" s="13" customFormat="1" x14ac:dyDescent="0.2"/>
    <row r="10035" s="13" customFormat="1" x14ac:dyDescent="0.2"/>
    <row r="10036" s="13" customFormat="1" x14ac:dyDescent="0.2"/>
    <row r="10037" s="13" customFormat="1" x14ac:dyDescent="0.2"/>
    <row r="10038" s="13" customFormat="1" x14ac:dyDescent="0.2"/>
    <row r="10039" s="13" customFormat="1" x14ac:dyDescent="0.2"/>
    <row r="10040" s="13" customFormat="1" x14ac:dyDescent="0.2"/>
    <row r="10041" s="13" customFormat="1" x14ac:dyDescent="0.2"/>
    <row r="10042" s="13" customFormat="1" x14ac:dyDescent="0.2"/>
    <row r="10043" s="13" customFormat="1" x14ac:dyDescent="0.2"/>
    <row r="10044" s="13" customFormat="1" x14ac:dyDescent="0.2"/>
    <row r="10045" s="13" customFormat="1" x14ac:dyDescent="0.2"/>
    <row r="10046" s="13" customFormat="1" x14ac:dyDescent="0.2"/>
    <row r="10047" s="13" customFormat="1" x14ac:dyDescent="0.2"/>
    <row r="10048" s="13" customFormat="1" x14ac:dyDescent="0.2"/>
    <row r="10049" s="13" customFormat="1" x14ac:dyDescent="0.2"/>
    <row r="10050" s="13" customFormat="1" x14ac:dyDescent="0.2"/>
    <row r="10051" s="13" customFormat="1" x14ac:dyDescent="0.2"/>
    <row r="10052" s="13" customFormat="1" x14ac:dyDescent="0.2"/>
    <row r="10053" s="13" customFormat="1" x14ac:dyDescent="0.2"/>
    <row r="10054" s="13" customFormat="1" x14ac:dyDescent="0.2"/>
    <row r="10055" s="13" customFormat="1" x14ac:dyDescent="0.2"/>
    <row r="10056" s="13" customFormat="1" x14ac:dyDescent="0.2"/>
    <row r="10057" s="13" customFormat="1" x14ac:dyDescent="0.2"/>
    <row r="10058" s="13" customFormat="1" x14ac:dyDescent="0.2"/>
    <row r="10059" s="13" customFormat="1" x14ac:dyDescent="0.2"/>
    <row r="10060" s="13" customFormat="1" x14ac:dyDescent="0.2"/>
    <row r="10061" s="13" customFormat="1" x14ac:dyDescent="0.2"/>
    <row r="10062" s="13" customFormat="1" x14ac:dyDescent="0.2"/>
    <row r="10063" s="13" customFormat="1" x14ac:dyDescent="0.2"/>
    <row r="10064" s="13" customFormat="1" x14ac:dyDescent="0.2"/>
    <row r="10065" s="13" customFormat="1" x14ac:dyDescent="0.2"/>
    <row r="10066" s="13" customFormat="1" x14ac:dyDescent="0.2"/>
    <row r="10067" s="13" customFormat="1" x14ac:dyDescent="0.2"/>
    <row r="10068" s="13" customFormat="1" x14ac:dyDescent="0.2"/>
    <row r="10069" s="13" customFormat="1" x14ac:dyDescent="0.2"/>
    <row r="10070" s="13" customFormat="1" x14ac:dyDescent="0.2"/>
    <row r="10071" s="13" customFormat="1" x14ac:dyDescent="0.2"/>
    <row r="10072" s="13" customFormat="1" x14ac:dyDescent="0.2"/>
    <row r="10073" s="13" customFormat="1" x14ac:dyDescent="0.2"/>
    <row r="10074" s="13" customFormat="1" x14ac:dyDescent="0.2"/>
    <row r="10075" s="13" customFormat="1" x14ac:dyDescent="0.2"/>
    <row r="10076" s="13" customFormat="1" x14ac:dyDescent="0.2"/>
    <row r="10077" s="13" customFormat="1" x14ac:dyDescent="0.2"/>
    <row r="10078" s="13" customFormat="1" x14ac:dyDescent="0.2"/>
    <row r="10079" s="13" customFormat="1" x14ac:dyDescent="0.2"/>
    <row r="10080" s="13" customFormat="1" x14ac:dyDescent="0.2"/>
    <row r="10081" s="13" customFormat="1" x14ac:dyDescent="0.2"/>
    <row r="10082" s="13" customFormat="1" x14ac:dyDescent="0.2"/>
    <row r="10083" s="13" customFormat="1" x14ac:dyDescent="0.2"/>
    <row r="10084" s="13" customFormat="1" x14ac:dyDescent="0.2"/>
    <row r="10085" s="13" customFormat="1" x14ac:dyDescent="0.2"/>
    <row r="10086" s="13" customFormat="1" x14ac:dyDescent="0.2"/>
    <row r="10087" s="13" customFormat="1" x14ac:dyDescent="0.2"/>
    <row r="10088" s="13" customFormat="1" x14ac:dyDescent="0.2"/>
    <row r="10089" s="13" customFormat="1" x14ac:dyDescent="0.2"/>
    <row r="10090" s="13" customFormat="1" x14ac:dyDescent="0.2"/>
    <row r="10091" s="13" customFormat="1" x14ac:dyDescent="0.2"/>
    <row r="10092" s="13" customFormat="1" x14ac:dyDescent="0.2"/>
    <row r="10093" s="13" customFormat="1" x14ac:dyDescent="0.2"/>
    <row r="10094" s="13" customFormat="1" x14ac:dyDescent="0.2"/>
    <row r="10095" s="13" customFormat="1" x14ac:dyDescent="0.2"/>
    <row r="10096" s="13" customFormat="1" x14ac:dyDescent="0.2"/>
    <row r="10097" s="13" customFormat="1" x14ac:dyDescent="0.2"/>
    <row r="10098" s="13" customFormat="1" x14ac:dyDescent="0.2"/>
    <row r="10099" s="13" customFormat="1" x14ac:dyDescent="0.2"/>
    <row r="10100" s="13" customFormat="1" x14ac:dyDescent="0.2"/>
    <row r="10101" s="13" customFormat="1" x14ac:dyDescent="0.2"/>
    <row r="10102" s="13" customFormat="1" x14ac:dyDescent="0.2"/>
    <row r="10103" s="13" customFormat="1" x14ac:dyDescent="0.2"/>
    <row r="10104" s="13" customFormat="1" x14ac:dyDescent="0.2"/>
    <row r="10105" s="13" customFormat="1" x14ac:dyDescent="0.2"/>
    <row r="10106" s="13" customFormat="1" x14ac:dyDescent="0.2"/>
    <row r="10107" s="13" customFormat="1" x14ac:dyDescent="0.2"/>
    <row r="10108" s="13" customFormat="1" x14ac:dyDescent="0.2"/>
    <row r="10109" s="13" customFormat="1" x14ac:dyDescent="0.2"/>
    <row r="10110" s="13" customFormat="1" x14ac:dyDescent="0.2"/>
    <row r="10111" s="13" customFormat="1" x14ac:dyDescent="0.2"/>
    <row r="10112" s="13" customFormat="1" x14ac:dyDescent="0.2"/>
    <row r="10113" s="13" customFormat="1" x14ac:dyDescent="0.2"/>
    <row r="10114" s="13" customFormat="1" x14ac:dyDescent="0.2"/>
    <row r="10115" s="13" customFormat="1" x14ac:dyDescent="0.2"/>
    <row r="10116" s="13" customFormat="1" x14ac:dyDescent="0.2"/>
    <row r="10117" s="13" customFormat="1" x14ac:dyDescent="0.2"/>
    <row r="10118" s="13" customFormat="1" x14ac:dyDescent="0.2"/>
    <row r="10119" s="13" customFormat="1" x14ac:dyDescent="0.2"/>
    <row r="10120" s="13" customFormat="1" x14ac:dyDescent="0.2"/>
    <row r="10121" s="13" customFormat="1" x14ac:dyDescent="0.2"/>
    <row r="10122" s="13" customFormat="1" x14ac:dyDescent="0.2"/>
    <row r="10123" s="13" customFormat="1" x14ac:dyDescent="0.2"/>
    <row r="10124" s="13" customFormat="1" x14ac:dyDescent="0.2"/>
    <row r="10125" s="13" customFormat="1" x14ac:dyDescent="0.2"/>
    <row r="10126" s="13" customFormat="1" x14ac:dyDescent="0.2"/>
    <row r="10127" s="13" customFormat="1" x14ac:dyDescent="0.2"/>
    <row r="10128" s="13" customFormat="1" x14ac:dyDescent="0.2"/>
    <row r="10129" s="13" customFormat="1" x14ac:dyDescent="0.2"/>
    <row r="10130" s="13" customFormat="1" x14ac:dyDescent="0.2"/>
    <row r="10131" s="13" customFormat="1" x14ac:dyDescent="0.2"/>
    <row r="10132" s="13" customFormat="1" x14ac:dyDescent="0.2"/>
    <row r="10133" s="13" customFormat="1" x14ac:dyDescent="0.2"/>
    <row r="10134" s="13" customFormat="1" x14ac:dyDescent="0.2"/>
    <row r="10135" s="13" customFormat="1" x14ac:dyDescent="0.2"/>
    <row r="10136" s="13" customFormat="1" x14ac:dyDescent="0.2"/>
    <row r="10137" s="13" customFormat="1" x14ac:dyDescent="0.2"/>
    <row r="10138" s="13" customFormat="1" x14ac:dyDescent="0.2"/>
    <row r="10139" s="13" customFormat="1" x14ac:dyDescent="0.2"/>
    <row r="10140" s="13" customFormat="1" x14ac:dyDescent="0.2"/>
    <row r="10141" s="13" customFormat="1" x14ac:dyDescent="0.2"/>
    <row r="10142" s="13" customFormat="1" x14ac:dyDescent="0.2"/>
    <row r="10143" s="13" customFormat="1" x14ac:dyDescent="0.2"/>
    <row r="10144" s="13" customFormat="1" x14ac:dyDescent="0.2"/>
    <row r="10145" s="13" customFormat="1" x14ac:dyDescent="0.2"/>
    <row r="10146" s="13" customFormat="1" x14ac:dyDescent="0.2"/>
    <row r="10147" s="13" customFormat="1" x14ac:dyDescent="0.2"/>
    <row r="10148" s="13" customFormat="1" x14ac:dyDescent="0.2"/>
    <row r="10149" s="13" customFormat="1" x14ac:dyDescent="0.2"/>
    <row r="10150" s="13" customFormat="1" x14ac:dyDescent="0.2"/>
    <row r="10151" s="13" customFormat="1" x14ac:dyDescent="0.2"/>
    <row r="10152" s="13" customFormat="1" x14ac:dyDescent="0.2"/>
    <row r="10153" s="13" customFormat="1" x14ac:dyDescent="0.2"/>
    <row r="10154" s="13" customFormat="1" x14ac:dyDescent="0.2"/>
    <row r="10155" s="13" customFormat="1" x14ac:dyDescent="0.2"/>
    <row r="10156" s="13" customFormat="1" x14ac:dyDescent="0.2"/>
    <row r="10157" s="13" customFormat="1" x14ac:dyDescent="0.2"/>
    <row r="10158" s="13" customFormat="1" x14ac:dyDescent="0.2"/>
    <row r="10159" s="13" customFormat="1" x14ac:dyDescent="0.2"/>
    <row r="10160" s="13" customFormat="1" x14ac:dyDescent="0.2"/>
    <row r="10161" s="13" customFormat="1" x14ac:dyDescent="0.2"/>
    <row r="10162" s="13" customFormat="1" x14ac:dyDescent="0.2"/>
    <row r="10163" s="13" customFormat="1" x14ac:dyDescent="0.2"/>
    <row r="10164" s="13" customFormat="1" x14ac:dyDescent="0.2"/>
    <row r="10165" s="13" customFormat="1" x14ac:dyDescent="0.2"/>
    <row r="10166" s="13" customFormat="1" x14ac:dyDescent="0.2"/>
    <row r="10167" s="13" customFormat="1" x14ac:dyDescent="0.2"/>
    <row r="10168" s="13" customFormat="1" x14ac:dyDescent="0.2"/>
    <row r="10169" s="13" customFormat="1" x14ac:dyDescent="0.2"/>
    <row r="10170" s="13" customFormat="1" x14ac:dyDescent="0.2"/>
    <row r="10171" s="13" customFormat="1" x14ac:dyDescent="0.2"/>
    <row r="10172" s="13" customFormat="1" x14ac:dyDescent="0.2"/>
    <row r="10173" s="13" customFormat="1" x14ac:dyDescent="0.2"/>
    <row r="10174" s="13" customFormat="1" x14ac:dyDescent="0.2"/>
    <row r="10175" s="13" customFormat="1" x14ac:dyDescent="0.2"/>
    <row r="10176" s="13" customFormat="1" x14ac:dyDescent="0.2"/>
    <row r="10177" s="13" customFormat="1" x14ac:dyDescent="0.2"/>
    <row r="10178" s="13" customFormat="1" x14ac:dyDescent="0.2"/>
    <row r="10179" s="13" customFormat="1" x14ac:dyDescent="0.2"/>
    <row r="10180" s="13" customFormat="1" x14ac:dyDescent="0.2"/>
    <row r="10181" s="13" customFormat="1" x14ac:dyDescent="0.2"/>
    <row r="10182" s="13" customFormat="1" x14ac:dyDescent="0.2"/>
    <row r="10183" s="13" customFormat="1" x14ac:dyDescent="0.2"/>
    <row r="10184" s="13" customFormat="1" x14ac:dyDescent="0.2"/>
    <row r="10185" s="13" customFormat="1" x14ac:dyDescent="0.2"/>
    <row r="10186" s="13" customFormat="1" x14ac:dyDescent="0.2"/>
    <row r="10187" s="13" customFormat="1" x14ac:dyDescent="0.2"/>
    <row r="10188" s="13" customFormat="1" x14ac:dyDescent="0.2"/>
    <row r="10189" s="13" customFormat="1" x14ac:dyDescent="0.2"/>
    <row r="10190" s="13" customFormat="1" x14ac:dyDescent="0.2"/>
    <row r="10191" s="13" customFormat="1" x14ac:dyDescent="0.2"/>
    <row r="10192" s="13" customFormat="1" x14ac:dyDescent="0.2"/>
    <row r="10193" s="13" customFormat="1" x14ac:dyDescent="0.2"/>
    <row r="10194" s="13" customFormat="1" x14ac:dyDescent="0.2"/>
    <row r="10195" s="13" customFormat="1" x14ac:dyDescent="0.2"/>
    <row r="10196" s="13" customFormat="1" x14ac:dyDescent="0.2"/>
    <row r="10197" s="13" customFormat="1" x14ac:dyDescent="0.2"/>
    <row r="10198" s="13" customFormat="1" x14ac:dyDescent="0.2"/>
    <row r="10199" s="13" customFormat="1" x14ac:dyDescent="0.2"/>
    <row r="10200" s="13" customFormat="1" x14ac:dyDescent="0.2"/>
    <row r="10201" s="13" customFormat="1" x14ac:dyDescent="0.2"/>
    <row r="10202" s="13" customFormat="1" x14ac:dyDescent="0.2"/>
    <row r="10203" s="13" customFormat="1" x14ac:dyDescent="0.2"/>
    <row r="10204" s="13" customFormat="1" x14ac:dyDescent="0.2"/>
    <row r="10205" s="13" customFormat="1" x14ac:dyDescent="0.2"/>
    <row r="10206" s="13" customFormat="1" x14ac:dyDescent="0.2"/>
    <row r="10207" s="13" customFormat="1" x14ac:dyDescent="0.2"/>
    <row r="10208" s="13" customFormat="1" x14ac:dyDescent="0.2"/>
    <row r="10209" s="13" customFormat="1" x14ac:dyDescent="0.2"/>
    <row r="10210" s="13" customFormat="1" x14ac:dyDescent="0.2"/>
    <row r="10211" s="13" customFormat="1" x14ac:dyDescent="0.2"/>
    <row r="10212" s="13" customFormat="1" x14ac:dyDescent="0.2"/>
    <row r="10213" s="13" customFormat="1" x14ac:dyDescent="0.2"/>
    <row r="10214" s="13" customFormat="1" x14ac:dyDescent="0.2"/>
    <row r="10215" s="13" customFormat="1" x14ac:dyDescent="0.2"/>
    <row r="10216" s="13" customFormat="1" x14ac:dyDescent="0.2"/>
    <row r="10217" s="13" customFormat="1" x14ac:dyDescent="0.2"/>
    <row r="10218" s="13" customFormat="1" x14ac:dyDescent="0.2"/>
    <row r="10219" s="13" customFormat="1" x14ac:dyDescent="0.2"/>
    <row r="10220" s="13" customFormat="1" x14ac:dyDescent="0.2"/>
    <row r="10221" s="13" customFormat="1" x14ac:dyDescent="0.2"/>
    <row r="10222" s="13" customFormat="1" x14ac:dyDescent="0.2"/>
    <row r="10223" s="13" customFormat="1" x14ac:dyDescent="0.2"/>
    <row r="10224" s="13" customFormat="1" x14ac:dyDescent="0.2"/>
    <row r="10225" s="13" customFormat="1" x14ac:dyDescent="0.2"/>
    <row r="10226" s="13" customFormat="1" x14ac:dyDescent="0.2"/>
    <row r="10227" s="13" customFormat="1" x14ac:dyDescent="0.2"/>
    <row r="10228" s="13" customFormat="1" x14ac:dyDescent="0.2"/>
    <row r="10229" s="13" customFormat="1" x14ac:dyDescent="0.2"/>
    <row r="10230" s="13" customFormat="1" x14ac:dyDescent="0.2"/>
    <row r="10231" s="13" customFormat="1" x14ac:dyDescent="0.2"/>
    <row r="10232" s="13" customFormat="1" x14ac:dyDescent="0.2"/>
    <row r="10233" s="13" customFormat="1" x14ac:dyDescent="0.2"/>
    <row r="10234" s="13" customFormat="1" x14ac:dyDescent="0.2"/>
    <row r="10235" s="13" customFormat="1" x14ac:dyDescent="0.2"/>
    <row r="10236" s="13" customFormat="1" x14ac:dyDescent="0.2"/>
    <row r="10237" s="13" customFormat="1" x14ac:dyDescent="0.2"/>
    <row r="10238" s="13" customFormat="1" x14ac:dyDescent="0.2"/>
    <row r="10239" s="13" customFormat="1" x14ac:dyDescent="0.2"/>
    <row r="10240" s="13" customFormat="1" x14ac:dyDescent="0.2"/>
    <row r="10241" s="13" customFormat="1" x14ac:dyDescent="0.2"/>
    <row r="10242" s="13" customFormat="1" x14ac:dyDescent="0.2"/>
    <row r="10243" s="13" customFormat="1" x14ac:dyDescent="0.2"/>
    <row r="10244" s="13" customFormat="1" x14ac:dyDescent="0.2"/>
    <row r="10245" s="13" customFormat="1" x14ac:dyDescent="0.2"/>
    <row r="10246" s="13" customFormat="1" x14ac:dyDescent="0.2"/>
    <row r="10247" s="13" customFormat="1" x14ac:dyDescent="0.2"/>
    <row r="10248" s="13" customFormat="1" x14ac:dyDescent="0.2"/>
    <row r="10249" s="13" customFormat="1" x14ac:dyDescent="0.2"/>
    <row r="10250" s="13" customFormat="1" x14ac:dyDescent="0.2"/>
    <row r="10251" s="13" customFormat="1" x14ac:dyDescent="0.2"/>
    <row r="10252" s="13" customFormat="1" x14ac:dyDescent="0.2"/>
    <row r="10253" s="13" customFormat="1" x14ac:dyDescent="0.2"/>
    <row r="10254" s="13" customFormat="1" x14ac:dyDescent="0.2"/>
    <row r="10255" s="13" customFormat="1" x14ac:dyDescent="0.2"/>
    <row r="10256" s="13" customFormat="1" x14ac:dyDescent="0.2"/>
    <row r="10257" s="13" customFormat="1" x14ac:dyDescent="0.2"/>
    <row r="10258" s="13" customFormat="1" x14ac:dyDescent="0.2"/>
    <row r="10259" s="13" customFormat="1" x14ac:dyDescent="0.2"/>
    <row r="10260" s="13" customFormat="1" x14ac:dyDescent="0.2"/>
    <row r="10261" s="13" customFormat="1" x14ac:dyDescent="0.2"/>
    <row r="10262" s="13" customFormat="1" x14ac:dyDescent="0.2"/>
    <row r="10263" s="13" customFormat="1" x14ac:dyDescent="0.2"/>
    <row r="10264" s="13" customFormat="1" x14ac:dyDescent="0.2"/>
    <row r="10265" s="13" customFormat="1" x14ac:dyDescent="0.2"/>
    <row r="10266" s="13" customFormat="1" x14ac:dyDescent="0.2"/>
    <row r="10267" s="13" customFormat="1" x14ac:dyDescent="0.2"/>
    <row r="10268" s="13" customFormat="1" x14ac:dyDescent="0.2"/>
    <row r="10269" s="13" customFormat="1" x14ac:dyDescent="0.2"/>
    <row r="10270" s="13" customFormat="1" x14ac:dyDescent="0.2"/>
    <row r="10271" s="13" customFormat="1" x14ac:dyDescent="0.2"/>
    <row r="10272" s="13" customFormat="1" x14ac:dyDescent="0.2"/>
    <row r="10273" s="13" customFormat="1" x14ac:dyDescent="0.2"/>
    <row r="10274" s="13" customFormat="1" x14ac:dyDescent="0.2"/>
    <row r="10275" s="13" customFormat="1" x14ac:dyDescent="0.2"/>
    <row r="10276" s="13" customFormat="1" x14ac:dyDescent="0.2"/>
    <row r="10277" s="13" customFormat="1" x14ac:dyDescent="0.2"/>
    <row r="10278" s="13" customFormat="1" x14ac:dyDescent="0.2"/>
    <row r="10279" s="13" customFormat="1" x14ac:dyDescent="0.2"/>
    <row r="10280" s="13" customFormat="1" x14ac:dyDescent="0.2"/>
    <row r="10281" s="13" customFormat="1" x14ac:dyDescent="0.2"/>
    <row r="10282" s="13" customFormat="1" x14ac:dyDescent="0.2"/>
    <row r="10283" s="13" customFormat="1" x14ac:dyDescent="0.2"/>
    <row r="10284" s="13" customFormat="1" x14ac:dyDescent="0.2"/>
    <row r="10285" s="13" customFormat="1" x14ac:dyDescent="0.2"/>
    <row r="10286" s="13" customFormat="1" x14ac:dyDescent="0.2"/>
    <row r="10287" s="13" customFormat="1" x14ac:dyDescent="0.2"/>
    <row r="10288" s="13" customFormat="1" x14ac:dyDescent="0.2"/>
    <row r="10289" s="13" customFormat="1" x14ac:dyDescent="0.2"/>
    <row r="10290" s="13" customFormat="1" x14ac:dyDescent="0.2"/>
    <row r="10291" s="13" customFormat="1" x14ac:dyDescent="0.2"/>
    <row r="10292" s="13" customFormat="1" x14ac:dyDescent="0.2"/>
    <row r="10293" s="13" customFormat="1" x14ac:dyDescent="0.2"/>
    <row r="10294" s="13" customFormat="1" x14ac:dyDescent="0.2"/>
    <row r="10295" s="13" customFormat="1" x14ac:dyDescent="0.2"/>
    <row r="10296" s="13" customFormat="1" x14ac:dyDescent="0.2"/>
    <row r="10297" s="13" customFormat="1" x14ac:dyDescent="0.2"/>
    <row r="10298" s="13" customFormat="1" x14ac:dyDescent="0.2"/>
    <row r="10299" s="13" customFormat="1" x14ac:dyDescent="0.2"/>
    <row r="10300" s="13" customFormat="1" x14ac:dyDescent="0.2"/>
    <row r="10301" s="13" customFormat="1" x14ac:dyDescent="0.2"/>
    <row r="10302" s="13" customFormat="1" x14ac:dyDescent="0.2"/>
    <row r="10303" s="13" customFormat="1" x14ac:dyDescent="0.2"/>
    <row r="10304" s="13" customFormat="1" x14ac:dyDescent="0.2"/>
    <row r="10305" s="13" customFormat="1" x14ac:dyDescent="0.2"/>
    <row r="10306" s="13" customFormat="1" x14ac:dyDescent="0.2"/>
    <row r="10307" s="13" customFormat="1" x14ac:dyDescent="0.2"/>
    <row r="10308" s="13" customFormat="1" x14ac:dyDescent="0.2"/>
    <row r="10309" s="13" customFormat="1" x14ac:dyDescent="0.2"/>
    <row r="10310" s="13" customFormat="1" x14ac:dyDescent="0.2"/>
    <row r="10311" s="13" customFormat="1" x14ac:dyDescent="0.2"/>
    <row r="10312" s="13" customFormat="1" x14ac:dyDescent="0.2"/>
    <row r="10313" s="13" customFormat="1" x14ac:dyDescent="0.2"/>
    <row r="10314" s="13" customFormat="1" x14ac:dyDescent="0.2"/>
    <row r="10315" s="13" customFormat="1" x14ac:dyDescent="0.2"/>
    <row r="10316" s="13" customFormat="1" x14ac:dyDescent="0.2"/>
    <row r="10317" s="13" customFormat="1" x14ac:dyDescent="0.2"/>
    <row r="10318" s="13" customFormat="1" x14ac:dyDescent="0.2"/>
    <row r="10319" s="13" customFormat="1" x14ac:dyDescent="0.2"/>
    <row r="10320" s="13" customFormat="1" x14ac:dyDescent="0.2"/>
    <row r="10321" s="13" customFormat="1" x14ac:dyDescent="0.2"/>
    <row r="10322" s="13" customFormat="1" x14ac:dyDescent="0.2"/>
    <row r="10323" s="13" customFormat="1" x14ac:dyDescent="0.2"/>
    <row r="10324" s="13" customFormat="1" x14ac:dyDescent="0.2"/>
    <row r="10325" s="13" customFormat="1" x14ac:dyDescent="0.2"/>
    <row r="10326" s="13" customFormat="1" x14ac:dyDescent="0.2"/>
    <row r="10327" s="13" customFormat="1" x14ac:dyDescent="0.2"/>
    <row r="10328" s="13" customFormat="1" x14ac:dyDescent="0.2"/>
    <row r="10329" s="13" customFormat="1" x14ac:dyDescent="0.2"/>
    <row r="10330" s="13" customFormat="1" x14ac:dyDescent="0.2"/>
    <row r="10331" s="13" customFormat="1" x14ac:dyDescent="0.2"/>
    <row r="10332" s="13" customFormat="1" x14ac:dyDescent="0.2"/>
    <row r="10333" s="13" customFormat="1" x14ac:dyDescent="0.2"/>
    <row r="10334" s="13" customFormat="1" x14ac:dyDescent="0.2"/>
    <row r="10335" s="13" customFormat="1" x14ac:dyDescent="0.2"/>
    <row r="10336" s="13" customFormat="1" x14ac:dyDescent="0.2"/>
    <row r="10337" s="13" customFormat="1" x14ac:dyDescent="0.2"/>
    <row r="10338" s="13" customFormat="1" x14ac:dyDescent="0.2"/>
    <row r="10339" s="13" customFormat="1" x14ac:dyDescent="0.2"/>
    <row r="10340" s="13" customFormat="1" x14ac:dyDescent="0.2"/>
    <row r="10341" s="13" customFormat="1" x14ac:dyDescent="0.2"/>
    <row r="10342" s="13" customFormat="1" x14ac:dyDescent="0.2"/>
    <row r="10343" s="13" customFormat="1" x14ac:dyDescent="0.2"/>
    <row r="10344" s="13" customFormat="1" x14ac:dyDescent="0.2"/>
    <row r="10345" s="13" customFormat="1" x14ac:dyDescent="0.2"/>
    <row r="10346" s="13" customFormat="1" x14ac:dyDescent="0.2"/>
    <row r="10347" s="13" customFormat="1" x14ac:dyDescent="0.2"/>
    <row r="10348" s="13" customFormat="1" x14ac:dyDescent="0.2"/>
    <row r="10349" s="13" customFormat="1" x14ac:dyDescent="0.2"/>
    <row r="10350" s="13" customFormat="1" x14ac:dyDescent="0.2"/>
    <row r="10351" s="13" customFormat="1" x14ac:dyDescent="0.2"/>
    <row r="10352" s="13" customFormat="1" x14ac:dyDescent="0.2"/>
    <row r="10353" s="13" customFormat="1" x14ac:dyDescent="0.2"/>
    <row r="10354" s="13" customFormat="1" x14ac:dyDescent="0.2"/>
    <row r="10355" s="13" customFormat="1" x14ac:dyDescent="0.2"/>
    <row r="10356" s="13" customFormat="1" x14ac:dyDescent="0.2"/>
    <row r="10357" s="13" customFormat="1" x14ac:dyDescent="0.2"/>
    <row r="10358" s="13" customFormat="1" x14ac:dyDescent="0.2"/>
    <row r="10359" s="13" customFormat="1" x14ac:dyDescent="0.2"/>
    <row r="10360" s="13" customFormat="1" x14ac:dyDescent="0.2"/>
    <row r="10361" s="13" customFormat="1" x14ac:dyDescent="0.2"/>
    <row r="10362" s="13" customFormat="1" x14ac:dyDescent="0.2"/>
    <row r="10363" s="13" customFormat="1" x14ac:dyDescent="0.2"/>
    <row r="10364" s="13" customFormat="1" x14ac:dyDescent="0.2"/>
    <row r="10365" s="13" customFormat="1" x14ac:dyDescent="0.2"/>
    <row r="10366" s="13" customFormat="1" x14ac:dyDescent="0.2"/>
    <row r="10367" s="13" customFormat="1" x14ac:dyDescent="0.2"/>
    <row r="10368" s="13" customFormat="1" x14ac:dyDescent="0.2"/>
    <row r="10369" s="13" customFormat="1" x14ac:dyDescent="0.2"/>
    <row r="10370" s="13" customFormat="1" x14ac:dyDescent="0.2"/>
    <row r="10371" s="13" customFormat="1" x14ac:dyDescent="0.2"/>
    <row r="10372" s="13" customFormat="1" x14ac:dyDescent="0.2"/>
    <row r="10373" s="13" customFormat="1" x14ac:dyDescent="0.2"/>
    <row r="10374" s="13" customFormat="1" x14ac:dyDescent="0.2"/>
    <row r="10375" s="13" customFormat="1" x14ac:dyDescent="0.2"/>
    <row r="10376" s="13" customFormat="1" x14ac:dyDescent="0.2"/>
    <row r="10377" s="13" customFormat="1" x14ac:dyDescent="0.2"/>
    <row r="10378" s="13" customFormat="1" x14ac:dyDescent="0.2"/>
    <row r="10379" s="13" customFormat="1" x14ac:dyDescent="0.2"/>
    <row r="10380" s="13" customFormat="1" x14ac:dyDescent="0.2"/>
    <row r="10381" s="13" customFormat="1" x14ac:dyDescent="0.2"/>
    <row r="10382" s="13" customFormat="1" x14ac:dyDescent="0.2"/>
    <row r="10383" s="13" customFormat="1" x14ac:dyDescent="0.2"/>
    <row r="10384" s="13" customFormat="1" x14ac:dyDescent="0.2"/>
    <row r="10385" s="13" customFormat="1" x14ac:dyDescent="0.2"/>
    <row r="10386" s="13" customFormat="1" x14ac:dyDescent="0.2"/>
    <row r="10387" s="13" customFormat="1" x14ac:dyDescent="0.2"/>
    <row r="10388" s="13" customFormat="1" x14ac:dyDescent="0.2"/>
    <row r="10389" s="13" customFormat="1" x14ac:dyDescent="0.2"/>
    <row r="10390" s="13" customFormat="1" x14ac:dyDescent="0.2"/>
    <row r="10391" s="13" customFormat="1" x14ac:dyDescent="0.2"/>
    <row r="10392" s="13" customFormat="1" x14ac:dyDescent="0.2"/>
    <row r="10393" s="13" customFormat="1" x14ac:dyDescent="0.2"/>
    <row r="10394" s="13" customFormat="1" x14ac:dyDescent="0.2"/>
    <row r="10395" s="13" customFormat="1" x14ac:dyDescent="0.2"/>
    <row r="10396" s="13" customFormat="1" x14ac:dyDescent="0.2"/>
    <row r="10397" s="13" customFormat="1" x14ac:dyDescent="0.2"/>
    <row r="10398" s="13" customFormat="1" x14ac:dyDescent="0.2"/>
    <row r="10399" s="13" customFormat="1" x14ac:dyDescent="0.2"/>
    <row r="10400" s="13" customFormat="1" x14ac:dyDescent="0.2"/>
    <row r="10401" s="13" customFormat="1" x14ac:dyDescent="0.2"/>
    <row r="10402" s="13" customFormat="1" x14ac:dyDescent="0.2"/>
    <row r="10403" s="13" customFormat="1" x14ac:dyDescent="0.2"/>
    <row r="10404" s="13" customFormat="1" x14ac:dyDescent="0.2"/>
    <row r="10405" s="13" customFormat="1" x14ac:dyDescent="0.2"/>
    <row r="10406" s="13" customFormat="1" x14ac:dyDescent="0.2"/>
    <row r="10407" s="13" customFormat="1" x14ac:dyDescent="0.2"/>
    <row r="10408" s="13" customFormat="1" x14ac:dyDescent="0.2"/>
    <row r="10409" s="13" customFormat="1" x14ac:dyDescent="0.2"/>
    <row r="10410" s="13" customFormat="1" x14ac:dyDescent="0.2"/>
    <row r="10411" s="13" customFormat="1" x14ac:dyDescent="0.2"/>
    <row r="10412" s="13" customFormat="1" x14ac:dyDescent="0.2"/>
    <row r="10413" s="13" customFormat="1" x14ac:dyDescent="0.2"/>
    <row r="10414" s="13" customFormat="1" x14ac:dyDescent="0.2"/>
    <row r="10415" s="13" customFormat="1" x14ac:dyDescent="0.2"/>
    <row r="10416" s="13" customFormat="1" x14ac:dyDescent="0.2"/>
    <row r="10417" s="13" customFormat="1" x14ac:dyDescent="0.2"/>
    <row r="10418" s="13" customFormat="1" x14ac:dyDescent="0.2"/>
    <row r="10419" s="13" customFormat="1" x14ac:dyDescent="0.2"/>
    <row r="10420" s="13" customFormat="1" x14ac:dyDescent="0.2"/>
    <row r="10421" s="13" customFormat="1" x14ac:dyDescent="0.2"/>
    <row r="10422" s="13" customFormat="1" x14ac:dyDescent="0.2"/>
    <row r="10423" s="13" customFormat="1" x14ac:dyDescent="0.2"/>
    <row r="10424" s="13" customFormat="1" x14ac:dyDescent="0.2"/>
    <row r="10425" s="13" customFormat="1" x14ac:dyDescent="0.2"/>
    <row r="10426" s="13" customFormat="1" x14ac:dyDescent="0.2"/>
    <row r="10427" s="13" customFormat="1" x14ac:dyDescent="0.2"/>
    <row r="10428" s="13" customFormat="1" x14ac:dyDescent="0.2"/>
    <row r="10429" s="13" customFormat="1" x14ac:dyDescent="0.2"/>
    <row r="10430" s="13" customFormat="1" x14ac:dyDescent="0.2"/>
    <row r="10431" s="13" customFormat="1" x14ac:dyDescent="0.2"/>
    <row r="10432" s="13" customFormat="1" x14ac:dyDescent="0.2"/>
    <row r="10433" s="13" customFormat="1" x14ac:dyDescent="0.2"/>
    <row r="10434" s="13" customFormat="1" x14ac:dyDescent="0.2"/>
    <row r="10435" s="13" customFormat="1" x14ac:dyDescent="0.2"/>
    <row r="10436" s="13" customFormat="1" x14ac:dyDescent="0.2"/>
    <row r="10437" s="13" customFormat="1" x14ac:dyDescent="0.2"/>
    <row r="10438" s="13" customFormat="1" x14ac:dyDescent="0.2"/>
    <row r="10439" s="13" customFormat="1" x14ac:dyDescent="0.2"/>
    <row r="10440" s="13" customFormat="1" x14ac:dyDescent="0.2"/>
    <row r="10441" s="13" customFormat="1" x14ac:dyDescent="0.2"/>
    <row r="10442" s="13" customFormat="1" x14ac:dyDescent="0.2"/>
    <row r="10443" s="13" customFormat="1" x14ac:dyDescent="0.2"/>
    <row r="10444" s="13" customFormat="1" x14ac:dyDescent="0.2"/>
    <row r="10445" s="13" customFormat="1" x14ac:dyDescent="0.2"/>
    <row r="10446" s="13" customFormat="1" x14ac:dyDescent="0.2"/>
    <row r="10447" s="13" customFormat="1" x14ac:dyDescent="0.2"/>
    <row r="10448" s="13" customFormat="1" x14ac:dyDescent="0.2"/>
    <row r="10449" s="13" customFormat="1" x14ac:dyDescent="0.2"/>
    <row r="10450" s="13" customFormat="1" x14ac:dyDescent="0.2"/>
    <row r="10451" s="13" customFormat="1" x14ac:dyDescent="0.2"/>
    <row r="10452" s="13" customFormat="1" x14ac:dyDescent="0.2"/>
    <row r="10453" s="13" customFormat="1" x14ac:dyDescent="0.2"/>
    <row r="10454" s="13" customFormat="1" x14ac:dyDescent="0.2"/>
    <row r="10455" s="13" customFormat="1" x14ac:dyDescent="0.2"/>
    <row r="10456" s="13" customFormat="1" x14ac:dyDescent="0.2"/>
    <row r="10457" s="13" customFormat="1" x14ac:dyDescent="0.2"/>
    <row r="10458" s="13" customFormat="1" x14ac:dyDescent="0.2"/>
    <row r="10459" s="13" customFormat="1" x14ac:dyDescent="0.2"/>
    <row r="10460" s="13" customFormat="1" x14ac:dyDescent="0.2"/>
    <row r="10461" s="13" customFormat="1" x14ac:dyDescent="0.2"/>
    <row r="10462" s="13" customFormat="1" x14ac:dyDescent="0.2"/>
    <row r="10463" s="13" customFormat="1" x14ac:dyDescent="0.2"/>
    <row r="10464" s="13" customFormat="1" x14ac:dyDescent="0.2"/>
    <row r="10465" s="13" customFormat="1" x14ac:dyDescent="0.2"/>
    <row r="10466" s="13" customFormat="1" x14ac:dyDescent="0.2"/>
    <row r="10467" s="13" customFormat="1" x14ac:dyDescent="0.2"/>
    <row r="10468" s="13" customFormat="1" x14ac:dyDescent="0.2"/>
    <row r="10469" s="13" customFormat="1" x14ac:dyDescent="0.2"/>
    <row r="10470" s="13" customFormat="1" x14ac:dyDescent="0.2"/>
    <row r="10471" s="13" customFormat="1" x14ac:dyDescent="0.2"/>
    <row r="10472" s="13" customFormat="1" x14ac:dyDescent="0.2"/>
    <row r="10473" s="13" customFormat="1" x14ac:dyDescent="0.2"/>
    <row r="10474" s="13" customFormat="1" x14ac:dyDescent="0.2"/>
    <row r="10475" s="13" customFormat="1" x14ac:dyDescent="0.2"/>
    <row r="10476" s="13" customFormat="1" x14ac:dyDescent="0.2"/>
    <row r="10477" s="13" customFormat="1" x14ac:dyDescent="0.2"/>
    <row r="10478" s="13" customFormat="1" x14ac:dyDescent="0.2"/>
    <row r="10479" s="13" customFormat="1" x14ac:dyDescent="0.2"/>
    <row r="10480" s="13" customFormat="1" x14ac:dyDescent="0.2"/>
    <row r="10481" s="13" customFormat="1" x14ac:dyDescent="0.2"/>
    <row r="10482" s="13" customFormat="1" x14ac:dyDescent="0.2"/>
    <row r="10483" s="13" customFormat="1" x14ac:dyDescent="0.2"/>
    <row r="10484" s="13" customFormat="1" x14ac:dyDescent="0.2"/>
    <row r="10485" s="13" customFormat="1" x14ac:dyDescent="0.2"/>
    <row r="10486" s="13" customFormat="1" x14ac:dyDescent="0.2"/>
    <row r="10487" s="13" customFormat="1" x14ac:dyDescent="0.2"/>
    <row r="10488" s="13" customFormat="1" x14ac:dyDescent="0.2"/>
    <row r="10489" s="13" customFormat="1" x14ac:dyDescent="0.2"/>
    <row r="10490" s="13" customFormat="1" x14ac:dyDescent="0.2"/>
    <row r="10491" s="13" customFormat="1" x14ac:dyDescent="0.2"/>
    <row r="10492" s="13" customFormat="1" x14ac:dyDescent="0.2"/>
    <row r="10493" s="13" customFormat="1" x14ac:dyDescent="0.2"/>
    <row r="10494" s="13" customFormat="1" x14ac:dyDescent="0.2"/>
    <row r="10495" s="13" customFormat="1" x14ac:dyDescent="0.2"/>
    <row r="10496" s="13" customFormat="1" x14ac:dyDescent="0.2"/>
    <row r="10497" s="13" customFormat="1" x14ac:dyDescent="0.2"/>
    <row r="10498" s="13" customFormat="1" x14ac:dyDescent="0.2"/>
    <row r="10499" s="13" customFormat="1" x14ac:dyDescent="0.2"/>
    <row r="10500" s="13" customFormat="1" x14ac:dyDescent="0.2"/>
    <row r="10501" s="13" customFormat="1" x14ac:dyDescent="0.2"/>
    <row r="10502" s="13" customFormat="1" x14ac:dyDescent="0.2"/>
    <row r="10503" s="13" customFormat="1" x14ac:dyDescent="0.2"/>
    <row r="10504" s="13" customFormat="1" x14ac:dyDescent="0.2"/>
    <row r="10505" s="13" customFormat="1" x14ac:dyDescent="0.2"/>
    <row r="10506" s="13" customFormat="1" x14ac:dyDescent="0.2"/>
    <row r="10507" s="13" customFormat="1" x14ac:dyDescent="0.2"/>
    <row r="10508" s="13" customFormat="1" x14ac:dyDescent="0.2"/>
    <row r="10509" s="13" customFormat="1" x14ac:dyDescent="0.2"/>
    <row r="10510" s="13" customFormat="1" x14ac:dyDescent="0.2"/>
    <row r="10511" s="13" customFormat="1" x14ac:dyDescent="0.2"/>
    <row r="10512" s="13" customFormat="1" x14ac:dyDescent="0.2"/>
    <row r="10513" s="13" customFormat="1" x14ac:dyDescent="0.2"/>
    <row r="10514" s="13" customFormat="1" x14ac:dyDescent="0.2"/>
    <row r="10515" s="13" customFormat="1" x14ac:dyDescent="0.2"/>
    <row r="10516" s="13" customFormat="1" x14ac:dyDescent="0.2"/>
    <row r="10517" s="13" customFormat="1" x14ac:dyDescent="0.2"/>
    <row r="10518" s="13" customFormat="1" x14ac:dyDescent="0.2"/>
    <row r="10519" s="13" customFormat="1" x14ac:dyDescent="0.2"/>
    <row r="10520" s="13" customFormat="1" x14ac:dyDescent="0.2"/>
    <row r="10521" s="13" customFormat="1" x14ac:dyDescent="0.2"/>
    <row r="10522" s="13" customFormat="1" x14ac:dyDescent="0.2"/>
    <row r="10523" s="13" customFormat="1" x14ac:dyDescent="0.2"/>
    <row r="10524" s="13" customFormat="1" x14ac:dyDescent="0.2"/>
    <row r="10525" s="13" customFormat="1" x14ac:dyDescent="0.2"/>
    <row r="10526" s="13" customFormat="1" x14ac:dyDescent="0.2"/>
    <row r="10527" s="13" customFormat="1" x14ac:dyDescent="0.2"/>
    <row r="10528" s="13" customFormat="1" x14ac:dyDescent="0.2"/>
    <row r="10529" s="13" customFormat="1" x14ac:dyDescent="0.2"/>
    <row r="10530" s="13" customFormat="1" x14ac:dyDescent="0.2"/>
    <row r="10531" s="13" customFormat="1" x14ac:dyDescent="0.2"/>
    <row r="10532" s="13" customFormat="1" x14ac:dyDescent="0.2"/>
    <row r="10533" s="13" customFormat="1" x14ac:dyDescent="0.2"/>
    <row r="10534" s="13" customFormat="1" x14ac:dyDescent="0.2"/>
    <row r="10535" s="13" customFormat="1" x14ac:dyDescent="0.2"/>
    <row r="10536" s="13" customFormat="1" x14ac:dyDescent="0.2"/>
    <row r="10537" s="13" customFormat="1" x14ac:dyDescent="0.2"/>
    <row r="10538" s="13" customFormat="1" x14ac:dyDescent="0.2"/>
    <row r="10539" s="13" customFormat="1" x14ac:dyDescent="0.2"/>
    <row r="10540" s="13" customFormat="1" x14ac:dyDescent="0.2"/>
    <row r="10541" s="13" customFormat="1" x14ac:dyDescent="0.2"/>
    <row r="10542" s="13" customFormat="1" x14ac:dyDescent="0.2"/>
    <row r="10543" s="13" customFormat="1" x14ac:dyDescent="0.2"/>
    <row r="10544" s="13" customFormat="1" x14ac:dyDescent="0.2"/>
    <row r="10545" s="13" customFormat="1" x14ac:dyDescent="0.2"/>
    <row r="10546" s="13" customFormat="1" x14ac:dyDescent="0.2"/>
    <row r="10547" s="13" customFormat="1" x14ac:dyDescent="0.2"/>
    <row r="10548" s="13" customFormat="1" x14ac:dyDescent="0.2"/>
    <row r="10549" s="13" customFormat="1" x14ac:dyDescent="0.2"/>
    <row r="10550" s="13" customFormat="1" x14ac:dyDescent="0.2"/>
    <row r="10551" s="13" customFormat="1" x14ac:dyDescent="0.2"/>
    <row r="10552" s="13" customFormat="1" x14ac:dyDescent="0.2"/>
    <row r="10553" s="13" customFormat="1" x14ac:dyDescent="0.2"/>
    <row r="10554" s="13" customFormat="1" x14ac:dyDescent="0.2"/>
    <row r="10555" s="13" customFormat="1" x14ac:dyDescent="0.2"/>
    <row r="10556" s="13" customFormat="1" x14ac:dyDescent="0.2"/>
    <row r="10557" s="13" customFormat="1" x14ac:dyDescent="0.2"/>
    <row r="10558" s="13" customFormat="1" x14ac:dyDescent="0.2"/>
    <row r="10559" s="13" customFormat="1" x14ac:dyDescent="0.2"/>
    <row r="10560" s="13" customFormat="1" x14ac:dyDescent="0.2"/>
    <row r="10561" s="13" customFormat="1" x14ac:dyDescent="0.2"/>
    <row r="10562" s="13" customFormat="1" x14ac:dyDescent="0.2"/>
    <row r="10563" s="13" customFormat="1" x14ac:dyDescent="0.2"/>
    <row r="10564" s="13" customFormat="1" x14ac:dyDescent="0.2"/>
    <row r="10565" s="13" customFormat="1" x14ac:dyDescent="0.2"/>
    <row r="10566" s="13" customFormat="1" x14ac:dyDescent="0.2"/>
    <row r="10567" s="13" customFormat="1" x14ac:dyDescent="0.2"/>
    <row r="10568" s="13" customFormat="1" x14ac:dyDescent="0.2"/>
    <row r="10569" s="13" customFormat="1" x14ac:dyDescent="0.2"/>
    <row r="10570" s="13" customFormat="1" x14ac:dyDescent="0.2"/>
    <row r="10571" s="13" customFormat="1" x14ac:dyDescent="0.2"/>
    <row r="10572" s="13" customFormat="1" x14ac:dyDescent="0.2"/>
    <row r="10573" s="13" customFormat="1" x14ac:dyDescent="0.2"/>
    <row r="10574" s="13" customFormat="1" x14ac:dyDescent="0.2"/>
    <row r="10575" s="13" customFormat="1" x14ac:dyDescent="0.2"/>
    <row r="10576" s="13" customFormat="1" x14ac:dyDescent="0.2"/>
    <row r="10577" s="13" customFormat="1" x14ac:dyDescent="0.2"/>
    <row r="10578" s="13" customFormat="1" x14ac:dyDescent="0.2"/>
    <row r="10579" s="13" customFormat="1" x14ac:dyDescent="0.2"/>
    <row r="10580" s="13" customFormat="1" x14ac:dyDescent="0.2"/>
    <row r="10581" s="13" customFormat="1" x14ac:dyDescent="0.2"/>
    <row r="10582" s="13" customFormat="1" x14ac:dyDescent="0.2"/>
    <row r="10583" s="13" customFormat="1" x14ac:dyDescent="0.2"/>
    <row r="10584" s="13" customFormat="1" x14ac:dyDescent="0.2"/>
    <row r="10585" s="13" customFormat="1" x14ac:dyDescent="0.2"/>
    <row r="10586" s="13" customFormat="1" x14ac:dyDescent="0.2"/>
    <row r="10587" s="13" customFormat="1" x14ac:dyDescent="0.2"/>
    <row r="10588" s="13" customFormat="1" x14ac:dyDescent="0.2"/>
    <row r="10589" s="13" customFormat="1" x14ac:dyDescent="0.2"/>
    <row r="10590" s="13" customFormat="1" x14ac:dyDescent="0.2"/>
    <row r="10591" s="13" customFormat="1" x14ac:dyDescent="0.2"/>
    <row r="10592" s="13" customFormat="1" x14ac:dyDescent="0.2"/>
    <row r="10593" s="13" customFormat="1" x14ac:dyDescent="0.2"/>
    <row r="10594" s="13" customFormat="1" x14ac:dyDescent="0.2"/>
    <row r="10595" s="13" customFormat="1" x14ac:dyDescent="0.2"/>
    <row r="10596" s="13" customFormat="1" x14ac:dyDescent="0.2"/>
    <row r="10597" s="13" customFormat="1" x14ac:dyDescent="0.2"/>
    <row r="10598" s="13" customFormat="1" x14ac:dyDescent="0.2"/>
    <row r="10599" s="13" customFormat="1" x14ac:dyDescent="0.2"/>
    <row r="10600" s="13" customFormat="1" x14ac:dyDescent="0.2"/>
    <row r="10601" s="13" customFormat="1" x14ac:dyDescent="0.2"/>
    <row r="10602" s="13" customFormat="1" x14ac:dyDescent="0.2"/>
    <row r="10603" s="13" customFormat="1" x14ac:dyDescent="0.2"/>
    <row r="10604" s="13" customFormat="1" x14ac:dyDescent="0.2"/>
    <row r="10605" s="13" customFormat="1" x14ac:dyDescent="0.2"/>
    <row r="10606" s="13" customFormat="1" x14ac:dyDescent="0.2"/>
    <row r="10607" s="13" customFormat="1" x14ac:dyDescent="0.2"/>
    <row r="10608" s="13" customFormat="1" x14ac:dyDescent="0.2"/>
    <row r="10609" s="13" customFormat="1" x14ac:dyDescent="0.2"/>
    <row r="10610" s="13" customFormat="1" x14ac:dyDescent="0.2"/>
    <row r="10611" s="13" customFormat="1" x14ac:dyDescent="0.2"/>
    <row r="10612" s="13" customFormat="1" x14ac:dyDescent="0.2"/>
    <row r="10613" s="13" customFormat="1" x14ac:dyDescent="0.2"/>
    <row r="10614" s="13" customFormat="1" x14ac:dyDescent="0.2"/>
    <row r="10615" s="13" customFormat="1" x14ac:dyDescent="0.2"/>
    <row r="10616" s="13" customFormat="1" x14ac:dyDescent="0.2"/>
    <row r="10617" s="13" customFormat="1" x14ac:dyDescent="0.2"/>
    <row r="10618" s="13" customFormat="1" x14ac:dyDescent="0.2"/>
    <row r="10619" s="13" customFormat="1" x14ac:dyDescent="0.2"/>
    <row r="10620" s="13" customFormat="1" x14ac:dyDescent="0.2"/>
    <row r="10621" s="13" customFormat="1" x14ac:dyDescent="0.2"/>
    <row r="10622" s="13" customFormat="1" x14ac:dyDescent="0.2"/>
    <row r="10623" s="13" customFormat="1" x14ac:dyDescent="0.2"/>
    <row r="10624" s="13" customFormat="1" x14ac:dyDescent="0.2"/>
    <row r="10625" s="13" customFormat="1" x14ac:dyDescent="0.2"/>
    <row r="10626" s="13" customFormat="1" x14ac:dyDescent="0.2"/>
    <row r="10627" s="13" customFormat="1" x14ac:dyDescent="0.2"/>
    <row r="10628" s="13" customFormat="1" x14ac:dyDescent="0.2"/>
    <row r="10629" s="13" customFormat="1" x14ac:dyDescent="0.2"/>
    <row r="10630" s="13" customFormat="1" x14ac:dyDescent="0.2"/>
    <row r="10631" s="13" customFormat="1" x14ac:dyDescent="0.2"/>
    <row r="10632" s="13" customFormat="1" x14ac:dyDescent="0.2"/>
    <row r="10633" s="13" customFormat="1" x14ac:dyDescent="0.2"/>
    <row r="10634" s="13" customFormat="1" x14ac:dyDescent="0.2"/>
    <row r="10635" s="13" customFormat="1" x14ac:dyDescent="0.2"/>
    <row r="10636" s="13" customFormat="1" x14ac:dyDescent="0.2"/>
    <row r="10637" s="13" customFormat="1" x14ac:dyDescent="0.2"/>
    <row r="10638" s="13" customFormat="1" x14ac:dyDescent="0.2"/>
    <row r="10639" s="13" customFormat="1" x14ac:dyDescent="0.2"/>
    <row r="10640" s="13" customFormat="1" x14ac:dyDescent="0.2"/>
    <row r="10641" s="13" customFormat="1" x14ac:dyDescent="0.2"/>
    <row r="10642" s="13" customFormat="1" x14ac:dyDescent="0.2"/>
    <row r="10643" s="13" customFormat="1" x14ac:dyDescent="0.2"/>
    <row r="10644" s="13" customFormat="1" x14ac:dyDescent="0.2"/>
    <row r="10645" s="13" customFormat="1" x14ac:dyDescent="0.2"/>
    <row r="10646" s="13" customFormat="1" x14ac:dyDescent="0.2"/>
    <row r="10647" s="13" customFormat="1" x14ac:dyDescent="0.2"/>
    <row r="10648" s="13" customFormat="1" x14ac:dyDescent="0.2"/>
    <row r="10649" s="13" customFormat="1" x14ac:dyDescent="0.2"/>
    <row r="10650" s="13" customFormat="1" x14ac:dyDescent="0.2"/>
    <row r="10651" s="13" customFormat="1" x14ac:dyDescent="0.2"/>
    <row r="10652" s="13" customFormat="1" x14ac:dyDescent="0.2"/>
    <row r="10653" s="13" customFormat="1" x14ac:dyDescent="0.2"/>
    <row r="10654" s="13" customFormat="1" x14ac:dyDescent="0.2"/>
    <row r="10655" s="13" customFormat="1" x14ac:dyDescent="0.2"/>
    <row r="10656" s="13" customFormat="1" x14ac:dyDescent="0.2"/>
    <row r="10657" s="13" customFormat="1" x14ac:dyDescent="0.2"/>
    <row r="10658" s="13" customFormat="1" x14ac:dyDescent="0.2"/>
    <row r="10659" s="13" customFormat="1" x14ac:dyDescent="0.2"/>
    <row r="10660" s="13" customFormat="1" x14ac:dyDescent="0.2"/>
    <row r="10661" s="13" customFormat="1" x14ac:dyDescent="0.2"/>
    <row r="10662" s="13" customFormat="1" x14ac:dyDescent="0.2"/>
    <row r="10663" s="13" customFormat="1" x14ac:dyDescent="0.2"/>
    <row r="10664" s="13" customFormat="1" x14ac:dyDescent="0.2"/>
    <row r="10665" s="13" customFormat="1" x14ac:dyDescent="0.2"/>
    <row r="10666" s="13" customFormat="1" x14ac:dyDescent="0.2"/>
    <row r="10667" s="13" customFormat="1" x14ac:dyDescent="0.2"/>
    <row r="10668" s="13" customFormat="1" x14ac:dyDescent="0.2"/>
    <row r="10669" s="13" customFormat="1" x14ac:dyDescent="0.2"/>
    <row r="10670" s="13" customFormat="1" x14ac:dyDescent="0.2"/>
    <row r="10671" s="13" customFormat="1" x14ac:dyDescent="0.2"/>
    <row r="10672" s="13" customFormat="1" x14ac:dyDescent="0.2"/>
    <row r="10673" s="13" customFormat="1" x14ac:dyDescent="0.2"/>
    <row r="10674" s="13" customFormat="1" x14ac:dyDescent="0.2"/>
    <row r="10675" s="13" customFormat="1" x14ac:dyDescent="0.2"/>
    <row r="10676" s="13" customFormat="1" x14ac:dyDescent="0.2"/>
    <row r="10677" s="13" customFormat="1" x14ac:dyDescent="0.2"/>
    <row r="10678" s="13" customFormat="1" x14ac:dyDescent="0.2"/>
    <row r="10679" s="13" customFormat="1" x14ac:dyDescent="0.2"/>
    <row r="10680" s="13" customFormat="1" x14ac:dyDescent="0.2"/>
    <row r="10681" s="13" customFormat="1" x14ac:dyDescent="0.2"/>
    <row r="10682" s="13" customFormat="1" x14ac:dyDescent="0.2"/>
    <row r="10683" s="13" customFormat="1" x14ac:dyDescent="0.2"/>
    <row r="10684" s="13" customFormat="1" x14ac:dyDescent="0.2"/>
    <row r="10685" s="13" customFormat="1" x14ac:dyDescent="0.2"/>
    <row r="10686" s="13" customFormat="1" x14ac:dyDescent="0.2"/>
    <row r="10687" s="13" customFormat="1" x14ac:dyDescent="0.2"/>
    <row r="10688" s="13" customFormat="1" x14ac:dyDescent="0.2"/>
    <row r="10689" s="13" customFormat="1" x14ac:dyDescent="0.2"/>
    <row r="10690" s="13" customFormat="1" x14ac:dyDescent="0.2"/>
    <row r="10691" s="13" customFormat="1" x14ac:dyDescent="0.2"/>
    <row r="10692" s="13" customFormat="1" x14ac:dyDescent="0.2"/>
    <row r="10693" s="13" customFormat="1" x14ac:dyDescent="0.2"/>
    <row r="10694" s="13" customFormat="1" x14ac:dyDescent="0.2"/>
    <row r="10695" s="13" customFormat="1" x14ac:dyDescent="0.2"/>
    <row r="10696" s="13" customFormat="1" x14ac:dyDescent="0.2"/>
    <row r="10697" s="13" customFormat="1" x14ac:dyDescent="0.2"/>
    <row r="10698" s="13" customFormat="1" x14ac:dyDescent="0.2"/>
    <row r="10699" s="13" customFormat="1" x14ac:dyDescent="0.2"/>
    <row r="10700" s="13" customFormat="1" x14ac:dyDescent="0.2"/>
    <row r="10701" s="13" customFormat="1" x14ac:dyDescent="0.2"/>
    <row r="10702" s="13" customFormat="1" x14ac:dyDescent="0.2"/>
    <row r="10703" s="13" customFormat="1" x14ac:dyDescent="0.2"/>
    <row r="10704" s="13" customFormat="1" x14ac:dyDescent="0.2"/>
    <row r="10705" s="13" customFormat="1" x14ac:dyDescent="0.2"/>
    <row r="10706" s="13" customFormat="1" x14ac:dyDescent="0.2"/>
    <row r="10707" s="13" customFormat="1" x14ac:dyDescent="0.2"/>
    <row r="10708" s="13" customFormat="1" x14ac:dyDescent="0.2"/>
    <row r="10709" s="13" customFormat="1" x14ac:dyDescent="0.2"/>
    <row r="10710" s="13" customFormat="1" x14ac:dyDescent="0.2"/>
    <row r="10711" s="13" customFormat="1" x14ac:dyDescent="0.2"/>
    <row r="10712" s="13" customFormat="1" x14ac:dyDescent="0.2"/>
    <row r="10713" s="13" customFormat="1" x14ac:dyDescent="0.2"/>
    <row r="10714" s="13" customFormat="1" x14ac:dyDescent="0.2"/>
    <row r="10715" s="13" customFormat="1" x14ac:dyDescent="0.2"/>
    <row r="10716" s="13" customFormat="1" x14ac:dyDescent="0.2"/>
    <row r="10717" s="13" customFormat="1" x14ac:dyDescent="0.2"/>
    <row r="10718" s="13" customFormat="1" x14ac:dyDescent="0.2"/>
    <row r="10719" s="13" customFormat="1" x14ac:dyDescent="0.2"/>
    <row r="10720" s="13" customFormat="1" x14ac:dyDescent="0.2"/>
    <row r="10721" s="13" customFormat="1" x14ac:dyDescent="0.2"/>
    <row r="10722" s="13" customFormat="1" x14ac:dyDescent="0.2"/>
    <row r="10723" s="13" customFormat="1" x14ac:dyDescent="0.2"/>
    <row r="10724" s="13" customFormat="1" x14ac:dyDescent="0.2"/>
    <row r="10725" s="13" customFormat="1" x14ac:dyDescent="0.2"/>
    <row r="10726" s="13" customFormat="1" x14ac:dyDescent="0.2"/>
    <row r="10727" s="13" customFormat="1" x14ac:dyDescent="0.2"/>
    <row r="10728" s="13" customFormat="1" x14ac:dyDescent="0.2"/>
    <row r="10729" s="13" customFormat="1" x14ac:dyDescent="0.2"/>
    <row r="10730" s="13" customFormat="1" x14ac:dyDescent="0.2"/>
    <row r="10731" s="13" customFormat="1" x14ac:dyDescent="0.2"/>
    <row r="10732" s="13" customFormat="1" x14ac:dyDescent="0.2"/>
    <row r="10733" s="13" customFormat="1" x14ac:dyDescent="0.2"/>
    <row r="10734" s="13" customFormat="1" x14ac:dyDescent="0.2"/>
    <row r="10735" s="13" customFormat="1" x14ac:dyDescent="0.2"/>
    <row r="10736" s="13" customFormat="1" x14ac:dyDescent="0.2"/>
    <row r="10737" s="13" customFormat="1" x14ac:dyDescent="0.2"/>
    <row r="10738" s="13" customFormat="1" x14ac:dyDescent="0.2"/>
    <row r="10739" s="13" customFormat="1" x14ac:dyDescent="0.2"/>
    <row r="10740" s="13" customFormat="1" x14ac:dyDescent="0.2"/>
    <row r="10741" s="13" customFormat="1" x14ac:dyDescent="0.2"/>
    <row r="10742" s="13" customFormat="1" x14ac:dyDescent="0.2"/>
    <row r="10743" s="13" customFormat="1" x14ac:dyDescent="0.2"/>
    <row r="10744" s="13" customFormat="1" x14ac:dyDescent="0.2"/>
    <row r="10745" s="13" customFormat="1" x14ac:dyDescent="0.2"/>
    <row r="10746" s="13" customFormat="1" x14ac:dyDescent="0.2"/>
    <row r="10747" s="13" customFormat="1" x14ac:dyDescent="0.2"/>
    <row r="10748" s="13" customFormat="1" x14ac:dyDescent="0.2"/>
    <row r="10749" s="13" customFormat="1" x14ac:dyDescent="0.2"/>
    <row r="10750" s="13" customFormat="1" x14ac:dyDescent="0.2"/>
    <row r="10751" s="13" customFormat="1" x14ac:dyDescent="0.2"/>
    <row r="10752" s="13" customFormat="1" x14ac:dyDescent="0.2"/>
    <row r="10753" s="13" customFormat="1" x14ac:dyDescent="0.2"/>
    <row r="10754" s="13" customFormat="1" x14ac:dyDescent="0.2"/>
    <row r="10755" s="13" customFormat="1" x14ac:dyDescent="0.2"/>
    <row r="10756" s="13" customFormat="1" x14ac:dyDescent="0.2"/>
    <row r="10757" s="13" customFormat="1" x14ac:dyDescent="0.2"/>
    <row r="10758" s="13" customFormat="1" x14ac:dyDescent="0.2"/>
    <row r="10759" s="13" customFormat="1" x14ac:dyDescent="0.2"/>
    <row r="10760" s="13" customFormat="1" x14ac:dyDescent="0.2"/>
    <row r="10761" s="13" customFormat="1" x14ac:dyDescent="0.2"/>
    <row r="10762" s="13" customFormat="1" x14ac:dyDescent="0.2"/>
    <row r="10763" s="13" customFormat="1" x14ac:dyDescent="0.2"/>
    <row r="10764" s="13" customFormat="1" x14ac:dyDescent="0.2"/>
    <row r="10765" s="13" customFormat="1" x14ac:dyDescent="0.2"/>
    <row r="10766" s="13" customFormat="1" x14ac:dyDescent="0.2"/>
    <row r="10767" s="13" customFormat="1" x14ac:dyDescent="0.2"/>
    <row r="10768" s="13" customFormat="1" x14ac:dyDescent="0.2"/>
    <row r="10769" s="13" customFormat="1" x14ac:dyDescent="0.2"/>
    <row r="10770" s="13" customFormat="1" x14ac:dyDescent="0.2"/>
    <row r="10771" s="13" customFormat="1" x14ac:dyDescent="0.2"/>
    <row r="10772" s="13" customFormat="1" x14ac:dyDescent="0.2"/>
    <row r="10773" s="13" customFormat="1" x14ac:dyDescent="0.2"/>
    <row r="10774" s="13" customFormat="1" x14ac:dyDescent="0.2"/>
    <row r="10775" s="13" customFormat="1" x14ac:dyDescent="0.2"/>
    <row r="10776" s="13" customFormat="1" x14ac:dyDescent="0.2"/>
    <row r="10777" s="13" customFormat="1" x14ac:dyDescent="0.2"/>
    <row r="10778" s="13" customFormat="1" x14ac:dyDescent="0.2"/>
    <row r="10779" s="13" customFormat="1" x14ac:dyDescent="0.2"/>
    <row r="10780" s="13" customFormat="1" x14ac:dyDescent="0.2"/>
    <row r="10781" s="13" customFormat="1" x14ac:dyDescent="0.2"/>
    <row r="10782" s="13" customFormat="1" x14ac:dyDescent="0.2"/>
    <row r="10783" s="13" customFormat="1" x14ac:dyDescent="0.2"/>
    <row r="10784" s="13" customFormat="1" x14ac:dyDescent="0.2"/>
    <row r="10785" s="13" customFormat="1" x14ac:dyDescent="0.2"/>
    <row r="10786" s="13" customFormat="1" x14ac:dyDescent="0.2"/>
    <row r="10787" s="13" customFormat="1" x14ac:dyDescent="0.2"/>
    <row r="10788" s="13" customFormat="1" x14ac:dyDescent="0.2"/>
    <row r="10789" s="13" customFormat="1" x14ac:dyDescent="0.2"/>
    <row r="10790" s="13" customFormat="1" x14ac:dyDescent="0.2"/>
    <row r="10791" s="13" customFormat="1" x14ac:dyDescent="0.2"/>
    <row r="10792" s="13" customFormat="1" x14ac:dyDescent="0.2"/>
    <row r="10793" s="13" customFormat="1" x14ac:dyDescent="0.2"/>
    <row r="10794" s="13" customFormat="1" x14ac:dyDescent="0.2"/>
    <row r="10795" s="13" customFormat="1" x14ac:dyDescent="0.2"/>
    <row r="10796" s="13" customFormat="1" x14ac:dyDescent="0.2"/>
    <row r="10797" s="13" customFormat="1" x14ac:dyDescent="0.2"/>
    <row r="10798" s="13" customFormat="1" x14ac:dyDescent="0.2"/>
    <row r="10799" s="13" customFormat="1" x14ac:dyDescent="0.2"/>
    <row r="10800" s="13" customFormat="1" x14ac:dyDescent="0.2"/>
    <row r="10801" s="13" customFormat="1" x14ac:dyDescent="0.2"/>
    <row r="10802" s="13" customFormat="1" x14ac:dyDescent="0.2"/>
    <row r="10803" s="13" customFormat="1" x14ac:dyDescent="0.2"/>
    <row r="10804" s="13" customFormat="1" x14ac:dyDescent="0.2"/>
    <row r="10805" s="13" customFormat="1" x14ac:dyDescent="0.2"/>
    <row r="10806" s="13" customFormat="1" x14ac:dyDescent="0.2"/>
    <row r="10807" s="13" customFormat="1" x14ac:dyDescent="0.2"/>
    <row r="10808" s="13" customFormat="1" x14ac:dyDescent="0.2"/>
    <row r="10809" s="13" customFormat="1" x14ac:dyDescent="0.2"/>
    <row r="10810" s="13" customFormat="1" x14ac:dyDescent="0.2"/>
    <row r="10811" s="13" customFormat="1" x14ac:dyDescent="0.2"/>
    <row r="10812" s="13" customFormat="1" x14ac:dyDescent="0.2"/>
    <row r="10813" s="13" customFormat="1" x14ac:dyDescent="0.2"/>
    <row r="10814" s="13" customFormat="1" x14ac:dyDescent="0.2"/>
    <row r="10815" s="13" customFormat="1" x14ac:dyDescent="0.2"/>
    <row r="10816" s="13" customFormat="1" x14ac:dyDescent="0.2"/>
    <row r="10817" s="13" customFormat="1" x14ac:dyDescent="0.2"/>
    <row r="10818" s="13" customFormat="1" x14ac:dyDescent="0.2"/>
    <row r="10819" s="13" customFormat="1" x14ac:dyDescent="0.2"/>
    <row r="10820" s="13" customFormat="1" x14ac:dyDescent="0.2"/>
    <row r="10821" s="13" customFormat="1" x14ac:dyDescent="0.2"/>
    <row r="10822" s="13" customFormat="1" x14ac:dyDescent="0.2"/>
    <row r="10823" s="13" customFormat="1" x14ac:dyDescent="0.2"/>
    <row r="10824" s="13" customFormat="1" x14ac:dyDescent="0.2"/>
    <row r="10825" s="13" customFormat="1" x14ac:dyDescent="0.2"/>
    <row r="10826" s="13" customFormat="1" x14ac:dyDescent="0.2"/>
    <row r="10827" s="13" customFormat="1" x14ac:dyDescent="0.2"/>
    <row r="10828" s="13" customFormat="1" x14ac:dyDescent="0.2"/>
    <row r="10829" s="13" customFormat="1" x14ac:dyDescent="0.2"/>
    <row r="10830" s="13" customFormat="1" x14ac:dyDescent="0.2"/>
    <row r="10831" s="13" customFormat="1" x14ac:dyDescent="0.2"/>
    <row r="10832" s="13" customFormat="1" x14ac:dyDescent="0.2"/>
    <row r="10833" s="13" customFormat="1" x14ac:dyDescent="0.2"/>
    <row r="10834" s="13" customFormat="1" x14ac:dyDescent="0.2"/>
    <row r="10835" s="13" customFormat="1" x14ac:dyDescent="0.2"/>
    <row r="10836" s="13" customFormat="1" x14ac:dyDescent="0.2"/>
    <row r="10837" s="13" customFormat="1" x14ac:dyDescent="0.2"/>
    <row r="10838" s="13" customFormat="1" x14ac:dyDescent="0.2"/>
    <row r="10839" s="13" customFormat="1" x14ac:dyDescent="0.2"/>
    <row r="10840" s="13" customFormat="1" x14ac:dyDescent="0.2"/>
    <row r="10841" s="13" customFormat="1" x14ac:dyDescent="0.2"/>
    <row r="10842" s="13" customFormat="1" x14ac:dyDescent="0.2"/>
    <row r="10843" s="13" customFormat="1" x14ac:dyDescent="0.2"/>
    <row r="10844" s="13" customFormat="1" x14ac:dyDescent="0.2"/>
    <row r="10845" s="13" customFormat="1" x14ac:dyDescent="0.2"/>
    <row r="10846" s="13" customFormat="1" x14ac:dyDescent="0.2"/>
    <row r="10847" s="13" customFormat="1" x14ac:dyDescent="0.2"/>
    <row r="10848" s="13" customFormat="1" x14ac:dyDescent="0.2"/>
    <row r="10849" s="13" customFormat="1" x14ac:dyDescent="0.2"/>
    <row r="10850" s="13" customFormat="1" x14ac:dyDescent="0.2"/>
    <row r="10851" s="13" customFormat="1" x14ac:dyDescent="0.2"/>
    <row r="10852" s="13" customFormat="1" x14ac:dyDescent="0.2"/>
    <row r="10853" s="13" customFormat="1" x14ac:dyDescent="0.2"/>
    <row r="10854" s="13" customFormat="1" x14ac:dyDescent="0.2"/>
    <row r="10855" s="13" customFormat="1" x14ac:dyDescent="0.2"/>
    <row r="10856" s="13" customFormat="1" x14ac:dyDescent="0.2"/>
    <row r="10857" s="13" customFormat="1" x14ac:dyDescent="0.2"/>
    <row r="10858" s="13" customFormat="1" x14ac:dyDescent="0.2"/>
    <row r="10859" s="13" customFormat="1" x14ac:dyDescent="0.2"/>
    <row r="10860" s="13" customFormat="1" x14ac:dyDescent="0.2"/>
    <row r="10861" s="13" customFormat="1" x14ac:dyDescent="0.2"/>
    <row r="10862" s="13" customFormat="1" x14ac:dyDescent="0.2"/>
    <row r="10863" s="13" customFormat="1" x14ac:dyDescent="0.2"/>
    <row r="10864" s="13" customFormat="1" x14ac:dyDescent="0.2"/>
    <row r="10865" s="13" customFormat="1" x14ac:dyDescent="0.2"/>
    <row r="10866" s="13" customFormat="1" x14ac:dyDescent="0.2"/>
    <row r="10867" s="13" customFormat="1" x14ac:dyDescent="0.2"/>
    <row r="10868" s="13" customFormat="1" x14ac:dyDescent="0.2"/>
    <row r="10869" s="13" customFormat="1" x14ac:dyDescent="0.2"/>
    <row r="10870" s="13" customFormat="1" x14ac:dyDescent="0.2"/>
    <row r="10871" s="13" customFormat="1" x14ac:dyDescent="0.2"/>
    <row r="10872" s="13" customFormat="1" x14ac:dyDescent="0.2"/>
    <row r="10873" s="13" customFormat="1" x14ac:dyDescent="0.2"/>
    <row r="10874" s="13" customFormat="1" x14ac:dyDescent="0.2"/>
    <row r="10875" s="13" customFormat="1" x14ac:dyDescent="0.2"/>
    <row r="10876" s="13" customFormat="1" x14ac:dyDescent="0.2"/>
    <row r="10877" s="13" customFormat="1" x14ac:dyDescent="0.2"/>
    <row r="10878" s="13" customFormat="1" x14ac:dyDescent="0.2"/>
    <row r="10879" s="13" customFormat="1" x14ac:dyDescent="0.2"/>
    <row r="10880" s="13" customFormat="1" x14ac:dyDescent="0.2"/>
    <row r="10881" s="13" customFormat="1" x14ac:dyDescent="0.2"/>
    <row r="10882" s="13" customFormat="1" x14ac:dyDescent="0.2"/>
    <row r="10883" s="13" customFormat="1" x14ac:dyDescent="0.2"/>
    <row r="10884" s="13" customFormat="1" x14ac:dyDescent="0.2"/>
    <row r="10885" s="13" customFormat="1" x14ac:dyDescent="0.2"/>
    <row r="10886" s="13" customFormat="1" x14ac:dyDescent="0.2"/>
    <row r="10887" s="13" customFormat="1" x14ac:dyDescent="0.2"/>
    <row r="10888" s="13" customFormat="1" x14ac:dyDescent="0.2"/>
    <row r="10889" s="13" customFormat="1" x14ac:dyDescent="0.2"/>
    <row r="10890" s="13" customFormat="1" x14ac:dyDescent="0.2"/>
    <row r="10891" s="13" customFormat="1" x14ac:dyDescent="0.2"/>
    <row r="10892" s="13" customFormat="1" x14ac:dyDescent="0.2"/>
    <row r="10893" s="13" customFormat="1" x14ac:dyDescent="0.2"/>
    <row r="10894" s="13" customFormat="1" x14ac:dyDescent="0.2"/>
    <row r="10895" s="13" customFormat="1" x14ac:dyDescent="0.2"/>
    <row r="10896" s="13" customFormat="1" x14ac:dyDescent="0.2"/>
    <row r="10897" s="13" customFormat="1" x14ac:dyDescent="0.2"/>
    <row r="10898" s="13" customFormat="1" x14ac:dyDescent="0.2"/>
    <row r="10899" s="13" customFormat="1" x14ac:dyDescent="0.2"/>
    <row r="10900" s="13" customFormat="1" x14ac:dyDescent="0.2"/>
    <row r="10901" s="13" customFormat="1" x14ac:dyDescent="0.2"/>
    <row r="10902" s="13" customFormat="1" x14ac:dyDescent="0.2"/>
    <row r="10903" s="13" customFormat="1" x14ac:dyDescent="0.2"/>
    <row r="10904" s="13" customFormat="1" x14ac:dyDescent="0.2"/>
    <row r="10905" s="13" customFormat="1" x14ac:dyDescent="0.2"/>
    <row r="10906" s="13" customFormat="1" x14ac:dyDescent="0.2"/>
    <row r="10907" s="13" customFormat="1" x14ac:dyDescent="0.2"/>
    <row r="10908" s="13" customFormat="1" x14ac:dyDescent="0.2"/>
    <row r="10909" s="13" customFormat="1" x14ac:dyDescent="0.2"/>
    <row r="10910" s="13" customFormat="1" x14ac:dyDescent="0.2"/>
    <row r="10911" s="13" customFormat="1" x14ac:dyDescent="0.2"/>
    <row r="10912" s="13" customFormat="1" x14ac:dyDescent="0.2"/>
    <row r="10913" s="13" customFormat="1" x14ac:dyDescent="0.2"/>
    <row r="10914" s="13" customFormat="1" x14ac:dyDescent="0.2"/>
    <row r="10915" s="13" customFormat="1" x14ac:dyDescent="0.2"/>
    <row r="10916" s="13" customFormat="1" x14ac:dyDescent="0.2"/>
    <row r="10917" s="13" customFormat="1" x14ac:dyDescent="0.2"/>
    <row r="10918" s="13" customFormat="1" x14ac:dyDescent="0.2"/>
    <row r="10919" s="13" customFormat="1" x14ac:dyDescent="0.2"/>
    <row r="10920" s="13" customFormat="1" x14ac:dyDescent="0.2"/>
    <row r="10921" s="13" customFormat="1" x14ac:dyDescent="0.2"/>
    <row r="10922" s="13" customFormat="1" x14ac:dyDescent="0.2"/>
    <row r="10923" s="13" customFormat="1" x14ac:dyDescent="0.2"/>
    <row r="10924" s="13" customFormat="1" x14ac:dyDescent="0.2"/>
    <row r="10925" s="13" customFormat="1" x14ac:dyDescent="0.2"/>
    <row r="10926" s="13" customFormat="1" x14ac:dyDescent="0.2"/>
    <row r="10927" s="13" customFormat="1" x14ac:dyDescent="0.2"/>
    <row r="10928" s="13" customFormat="1" x14ac:dyDescent="0.2"/>
    <row r="10929" s="13" customFormat="1" x14ac:dyDescent="0.2"/>
    <row r="10930" s="13" customFormat="1" x14ac:dyDescent="0.2"/>
    <row r="10931" s="13" customFormat="1" x14ac:dyDescent="0.2"/>
    <row r="10932" s="13" customFormat="1" x14ac:dyDescent="0.2"/>
    <row r="10933" s="13" customFormat="1" x14ac:dyDescent="0.2"/>
    <row r="10934" s="13" customFormat="1" x14ac:dyDescent="0.2"/>
    <row r="10935" s="13" customFormat="1" x14ac:dyDescent="0.2"/>
    <row r="10936" s="13" customFormat="1" x14ac:dyDescent="0.2"/>
    <row r="10937" s="13" customFormat="1" x14ac:dyDescent="0.2"/>
    <row r="10938" s="13" customFormat="1" x14ac:dyDescent="0.2"/>
    <row r="10939" s="13" customFormat="1" x14ac:dyDescent="0.2"/>
    <row r="10940" s="13" customFormat="1" x14ac:dyDescent="0.2"/>
    <row r="10941" s="13" customFormat="1" x14ac:dyDescent="0.2"/>
    <row r="10942" s="13" customFormat="1" x14ac:dyDescent="0.2"/>
    <row r="10943" s="13" customFormat="1" x14ac:dyDescent="0.2"/>
    <row r="10944" s="13" customFormat="1" x14ac:dyDescent="0.2"/>
    <row r="10945" s="13" customFormat="1" x14ac:dyDescent="0.2"/>
    <row r="10946" s="13" customFormat="1" x14ac:dyDescent="0.2"/>
    <row r="10947" s="13" customFormat="1" x14ac:dyDescent="0.2"/>
    <row r="10948" s="13" customFormat="1" x14ac:dyDescent="0.2"/>
    <row r="10949" s="13" customFormat="1" x14ac:dyDescent="0.2"/>
    <row r="10950" s="13" customFormat="1" x14ac:dyDescent="0.2"/>
    <row r="10951" s="13" customFormat="1" x14ac:dyDescent="0.2"/>
    <row r="10952" s="13" customFormat="1" x14ac:dyDescent="0.2"/>
    <row r="10953" s="13" customFormat="1" x14ac:dyDescent="0.2"/>
    <row r="10954" s="13" customFormat="1" x14ac:dyDescent="0.2"/>
    <row r="10955" s="13" customFormat="1" x14ac:dyDescent="0.2"/>
    <row r="10956" s="13" customFormat="1" x14ac:dyDescent="0.2"/>
    <row r="10957" s="13" customFormat="1" x14ac:dyDescent="0.2"/>
    <row r="10958" s="13" customFormat="1" x14ac:dyDescent="0.2"/>
    <row r="10959" s="13" customFormat="1" x14ac:dyDescent="0.2"/>
    <row r="10960" s="13" customFormat="1" x14ac:dyDescent="0.2"/>
    <row r="10961" s="13" customFormat="1" x14ac:dyDescent="0.2"/>
    <row r="10962" s="13" customFormat="1" x14ac:dyDescent="0.2"/>
    <row r="10963" s="13" customFormat="1" x14ac:dyDescent="0.2"/>
    <row r="10964" s="13" customFormat="1" x14ac:dyDescent="0.2"/>
    <row r="10965" s="13" customFormat="1" x14ac:dyDescent="0.2"/>
    <row r="10966" s="13" customFormat="1" x14ac:dyDescent="0.2"/>
    <row r="10967" s="13" customFormat="1" x14ac:dyDescent="0.2"/>
    <row r="10968" s="13" customFormat="1" x14ac:dyDescent="0.2"/>
    <row r="10969" s="13" customFormat="1" x14ac:dyDescent="0.2"/>
    <row r="10970" s="13" customFormat="1" x14ac:dyDescent="0.2"/>
    <row r="10971" s="13" customFormat="1" x14ac:dyDescent="0.2"/>
    <row r="10972" s="13" customFormat="1" x14ac:dyDescent="0.2"/>
    <row r="10973" s="13" customFormat="1" x14ac:dyDescent="0.2"/>
    <row r="10974" s="13" customFormat="1" x14ac:dyDescent="0.2"/>
    <row r="10975" s="13" customFormat="1" x14ac:dyDescent="0.2"/>
    <row r="10976" s="13" customFormat="1" x14ac:dyDescent="0.2"/>
    <row r="10977" s="13" customFormat="1" x14ac:dyDescent="0.2"/>
    <row r="10978" s="13" customFormat="1" x14ac:dyDescent="0.2"/>
    <row r="10979" s="13" customFormat="1" x14ac:dyDescent="0.2"/>
    <row r="10980" s="13" customFormat="1" x14ac:dyDescent="0.2"/>
    <row r="10981" s="13" customFormat="1" x14ac:dyDescent="0.2"/>
    <row r="10982" s="13" customFormat="1" x14ac:dyDescent="0.2"/>
    <row r="10983" s="13" customFormat="1" x14ac:dyDescent="0.2"/>
    <row r="10984" s="13" customFormat="1" x14ac:dyDescent="0.2"/>
    <row r="10985" s="13" customFormat="1" x14ac:dyDescent="0.2"/>
    <row r="10986" s="13" customFormat="1" x14ac:dyDescent="0.2"/>
    <row r="10987" s="13" customFormat="1" x14ac:dyDescent="0.2"/>
    <row r="10988" s="13" customFormat="1" x14ac:dyDescent="0.2"/>
    <row r="10989" s="13" customFormat="1" x14ac:dyDescent="0.2"/>
    <row r="10990" s="13" customFormat="1" x14ac:dyDescent="0.2"/>
    <row r="10991" s="13" customFormat="1" x14ac:dyDescent="0.2"/>
    <row r="10992" s="13" customFormat="1" x14ac:dyDescent="0.2"/>
    <row r="10993" s="13" customFormat="1" x14ac:dyDescent="0.2"/>
    <row r="10994" s="13" customFormat="1" x14ac:dyDescent="0.2"/>
    <row r="10995" s="13" customFormat="1" x14ac:dyDescent="0.2"/>
    <row r="10996" s="13" customFormat="1" x14ac:dyDescent="0.2"/>
    <row r="10997" s="13" customFormat="1" x14ac:dyDescent="0.2"/>
    <row r="10998" s="13" customFormat="1" x14ac:dyDescent="0.2"/>
    <row r="10999" s="13" customFormat="1" x14ac:dyDescent="0.2"/>
    <row r="11000" s="13" customFormat="1" x14ac:dyDescent="0.2"/>
    <row r="11001" s="13" customFormat="1" x14ac:dyDescent="0.2"/>
    <row r="11002" s="13" customFormat="1" x14ac:dyDescent="0.2"/>
    <row r="11003" s="13" customFormat="1" x14ac:dyDescent="0.2"/>
    <row r="11004" s="13" customFormat="1" x14ac:dyDescent="0.2"/>
    <row r="11005" s="13" customFormat="1" x14ac:dyDescent="0.2"/>
    <row r="11006" s="13" customFormat="1" x14ac:dyDescent="0.2"/>
    <row r="11007" s="13" customFormat="1" x14ac:dyDescent="0.2"/>
    <row r="11008" s="13" customFormat="1" x14ac:dyDescent="0.2"/>
    <row r="11009" s="13" customFormat="1" x14ac:dyDescent="0.2"/>
    <row r="11010" s="13" customFormat="1" x14ac:dyDescent="0.2"/>
    <row r="11011" s="13" customFormat="1" x14ac:dyDescent="0.2"/>
    <row r="11012" s="13" customFormat="1" x14ac:dyDescent="0.2"/>
    <row r="11013" s="13" customFormat="1" x14ac:dyDescent="0.2"/>
    <row r="11014" s="13" customFormat="1" x14ac:dyDescent="0.2"/>
    <row r="11015" s="13" customFormat="1" x14ac:dyDescent="0.2"/>
    <row r="11016" s="13" customFormat="1" x14ac:dyDescent="0.2"/>
    <row r="11017" s="13" customFormat="1" x14ac:dyDescent="0.2"/>
    <row r="11018" s="13" customFormat="1" x14ac:dyDescent="0.2"/>
    <row r="11019" s="13" customFormat="1" x14ac:dyDescent="0.2"/>
    <row r="11020" s="13" customFormat="1" x14ac:dyDescent="0.2"/>
    <row r="11021" s="13" customFormat="1" x14ac:dyDescent="0.2"/>
    <row r="11022" s="13" customFormat="1" x14ac:dyDescent="0.2"/>
    <row r="11023" s="13" customFormat="1" x14ac:dyDescent="0.2"/>
    <row r="11024" s="13" customFormat="1" x14ac:dyDescent="0.2"/>
    <row r="11025" s="13" customFormat="1" x14ac:dyDescent="0.2"/>
    <row r="11026" s="13" customFormat="1" x14ac:dyDescent="0.2"/>
    <row r="11027" s="13" customFormat="1" x14ac:dyDescent="0.2"/>
    <row r="11028" s="13" customFormat="1" x14ac:dyDescent="0.2"/>
    <row r="11029" s="13" customFormat="1" x14ac:dyDescent="0.2"/>
    <row r="11030" s="13" customFormat="1" x14ac:dyDescent="0.2"/>
    <row r="11031" s="13" customFormat="1" x14ac:dyDescent="0.2"/>
    <row r="11032" s="13" customFormat="1" x14ac:dyDescent="0.2"/>
    <row r="11033" s="13" customFormat="1" x14ac:dyDescent="0.2"/>
    <row r="11034" s="13" customFormat="1" x14ac:dyDescent="0.2"/>
    <row r="11035" s="13" customFormat="1" x14ac:dyDescent="0.2"/>
    <row r="11036" s="13" customFormat="1" x14ac:dyDescent="0.2"/>
    <row r="11037" s="13" customFormat="1" x14ac:dyDescent="0.2"/>
    <row r="11038" s="13" customFormat="1" x14ac:dyDescent="0.2"/>
    <row r="11039" s="13" customFormat="1" x14ac:dyDescent="0.2"/>
    <row r="11040" s="13" customFormat="1" x14ac:dyDescent="0.2"/>
    <row r="11041" s="13" customFormat="1" x14ac:dyDescent="0.2"/>
    <row r="11042" s="13" customFormat="1" x14ac:dyDescent="0.2"/>
    <row r="11043" s="13" customFormat="1" x14ac:dyDescent="0.2"/>
    <row r="11044" s="13" customFormat="1" x14ac:dyDescent="0.2"/>
    <row r="11045" s="13" customFormat="1" x14ac:dyDescent="0.2"/>
    <row r="11046" s="13" customFormat="1" x14ac:dyDescent="0.2"/>
    <row r="11047" s="13" customFormat="1" x14ac:dyDescent="0.2"/>
    <row r="11048" s="13" customFormat="1" x14ac:dyDescent="0.2"/>
    <row r="11049" s="13" customFormat="1" x14ac:dyDescent="0.2"/>
    <row r="11050" s="13" customFormat="1" x14ac:dyDescent="0.2"/>
    <row r="11051" s="13" customFormat="1" x14ac:dyDescent="0.2"/>
    <row r="11052" s="13" customFormat="1" x14ac:dyDescent="0.2"/>
    <row r="11053" s="13" customFormat="1" x14ac:dyDescent="0.2"/>
    <row r="11054" s="13" customFormat="1" x14ac:dyDescent="0.2"/>
    <row r="11055" s="13" customFormat="1" x14ac:dyDescent="0.2"/>
    <row r="11056" s="13" customFormat="1" x14ac:dyDescent="0.2"/>
    <row r="11057" s="13" customFormat="1" x14ac:dyDescent="0.2"/>
    <row r="11058" s="13" customFormat="1" x14ac:dyDescent="0.2"/>
    <row r="11059" s="13" customFormat="1" x14ac:dyDescent="0.2"/>
    <row r="11060" s="13" customFormat="1" x14ac:dyDescent="0.2"/>
    <row r="11061" s="13" customFormat="1" x14ac:dyDescent="0.2"/>
    <row r="11062" s="13" customFormat="1" x14ac:dyDescent="0.2"/>
    <row r="11063" s="13" customFormat="1" x14ac:dyDescent="0.2"/>
    <row r="11064" s="13" customFormat="1" x14ac:dyDescent="0.2"/>
    <row r="11065" s="13" customFormat="1" x14ac:dyDescent="0.2"/>
    <row r="11066" s="13" customFormat="1" x14ac:dyDescent="0.2"/>
    <row r="11067" s="13" customFormat="1" x14ac:dyDescent="0.2"/>
    <row r="11068" s="13" customFormat="1" x14ac:dyDescent="0.2"/>
    <row r="11069" s="13" customFormat="1" x14ac:dyDescent="0.2"/>
    <row r="11070" s="13" customFormat="1" x14ac:dyDescent="0.2"/>
    <row r="11071" s="13" customFormat="1" x14ac:dyDescent="0.2"/>
    <row r="11072" s="13" customFormat="1" x14ac:dyDescent="0.2"/>
    <row r="11073" s="13" customFormat="1" x14ac:dyDescent="0.2"/>
    <row r="11074" s="13" customFormat="1" x14ac:dyDescent="0.2"/>
    <row r="11075" s="13" customFormat="1" x14ac:dyDescent="0.2"/>
    <row r="11076" s="13" customFormat="1" x14ac:dyDescent="0.2"/>
    <row r="11077" s="13" customFormat="1" x14ac:dyDescent="0.2"/>
    <row r="11078" s="13" customFormat="1" x14ac:dyDescent="0.2"/>
    <row r="11079" s="13" customFormat="1" x14ac:dyDescent="0.2"/>
    <row r="11080" s="13" customFormat="1" x14ac:dyDescent="0.2"/>
    <row r="11081" s="13" customFormat="1" x14ac:dyDescent="0.2"/>
    <row r="11082" s="13" customFormat="1" x14ac:dyDescent="0.2"/>
    <row r="11083" s="13" customFormat="1" x14ac:dyDescent="0.2"/>
    <row r="11084" s="13" customFormat="1" x14ac:dyDescent="0.2"/>
    <row r="11085" s="13" customFormat="1" x14ac:dyDescent="0.2"/>
    <row r="11086" s="13" customFormat="1" x14ac:dyDescent="0.2"/>
    <row r="11087" s="13" customFormat="1" x14ac:dyDescent="0.2"/>
    <row r="11088" s="13" customFormat="1" x14ac:dyDescent="0.2"/>
    <row r="11089" s="13" customFormat="1" x14ac:dyDescent="0.2"/>
    <row r="11090" s="13" customFormat="1" x14ac:dyDescent="0.2"/>
    <row r="11091" s="13" customFormat="1" x14ac:dyDescent="0.2"/>
    <row r="11092" s="13" customFormat="1" x14ac:dyDescent="0.2"/>
    <row r="11093" s="13" customFormat="1" x14ac:dyDescent="0.2"/>
    <row r="11094" s="13" customFormat="1" x14ac:dyDescent="0.2"/>
    <row r="11095" s="13" customFormat="1" x14ac:dyDescent="0.2"/>
    <row r="11096" s="13" customFormat="1" x14ac:dyDescent="0.2"/>
    <row r="11097" s="13" customFormat="1" x14ac:dyDescent="0.2"/>
    <row r="11098" s="13" customFormat="1" x14ac:dyDescent="0.2"/>
    <row r="11099" s="13" customFormat="1" x14ac:dyDescent="0.2"/>
    <row r="11100" s="13" customFormat="1" x14ac:dyDescent="0.2"/>
    <row r="11101" s="13" customFormat="1" x14ac:dyDescent="0.2"/>
    <row r="11102" s="13" customFormat="1" x14ac:dyDescent="0.2"/>
    <row r="11103" s="13" customFormat="1" x14ac:dyDescent="0.2"/>
    <row r="11104" s="13" customFormat="1" x14ac:dyDescent="0.2"/>
    <row r="11105" s="13" customFormat="1" x14ac:dyDescent="0.2"/>
    <row r="11106" s="13" customFormat="1" x14ac:dyDescent="0.2"/>
    <row r="11107" s="13" customFormat="1" x14ac:dyDescent="0.2"/>
    <row r="11108" s="13" customFormat="1" x14ac:dyDescent="0.2"/>
    <row r="11109" s="13" customFormat="1" x14ac:dyDescent="0.2"/>
    <row r="11110" s="13" customFormat="1" x14ac:dyDescent="0.2"/>
    <row r="11111" s="13" customFormat="1" x14ac:dyDescent="0.2"/>
    <row r="11112" s="13" customFormat="1" x14ac:dyDescent="0.2"/>
    <row r="11113" s="13" customFormat="1" x14ac:dyDescent="0.2"/>
    <row r="11114" s="13" customFormat="1" x14ac:dyDescent="0.2"/>
    <row r="11115" s="13" customFormat="1" x14ac:dyDescent="0.2"/>
    <row r="11116" s="13" customFormat="1" x14ac:dyDescent="0.2"/>
    <row r="11117" s="13" customFormat="1" x14ac:dyDescent="0.2"/>
    <row r="11118" s="13" customFormat="1" x14ac:dyDescent="0.2"/>
    <row r="11119" s="13" customFormat="1" x14ac:dyDescent="0.2"/>
    <row r="11120" s="13" customFormat="1" x14ac:dyDescent="0.2"/>
    <row r="11121" s="13" customFormat="1" x14ac:dyDescent="0.2"/>
    <row r="11122" s="13" customFormat="1" x14ac:dyDescent="0.2"/>
    <row r="11123" s="13" customFormat="1" x14ac:dyDescent="0.2"/>
    <row r="11124" s="13" customFormat="1" x14ac:dyDescent="0.2"/>
    <row r="11125" s="13" customFormat="1" x14ac:dyDescent="0.2"/>
    <row r="11126" s="13" customFormat="1" x14ac:dyDescent="0.2"/>
    <row r="11127" s="13" customFormat="1" x14ac:dyDescent="0.2"/>
    <row r="11128" s="13" customFormat="1" x14ac:dyDescent="0.2"/>
    <row r="11129" s="13" customFormat="1" x14ac:dyDescent="0.2"/>
    <row r="11130" s="13" customFormat="1" x14ac:dyDescent="0.2"/>
    <row r="11131" s="13" customFormat="1" x14ac:dyDescent="0.2"/>
    <row r="11132" s="13" customFormat="1" x14ac:dyDescent="0.2"/>
    <row r="11133" s="13" customFormat="1" x14ac:dyDescent="0.2"/>
    <row r="11134" s="13" customFormat="1" x14ac:dyDescent="0.2"/>
    <row r="11135" s="13" customFormat="1" x14ac:dyDescent="0.2"/>
    <row r="11136" s="13" customFormat="1" x14ac:dyDescent="0.2"/>
    <row r="11137" s="13" customFormat="1" x14ac:dyDescent="0.2"/>
    <row r="11138" s="13" customFormat="1" x14ac:dyDescent="0.2"/>
    <row r="11139" s="13" customFormat="1" x14ac:dyDescent="0.2"/>
    <row r="11140" s="13" customFormat="1" x14ac:dyDescent="0.2"/>
    <row r="11141" s="13" customFormat="1" x14ac:dyDescent="0.2"/>
    <row r="11142" s="13" customFormat="1" x14ac:dyDescent="0.2"/>
    <row r="11143" s="13" customFormat="1" x14ac:dyDescent="0.2"/>
    <row r="11144" s="13" customFormat="1" x14ac:dyDescent="0.2"/>
    <row r="11145" s="13" customFormat="1" x14ac:dyDescent="0.2"/>
    <row r="11146" s="13" customFormat="1" x14ac:dyDescent="0.2"/>
    <row r="11147" s="13" customFormat="1" x14ac:dyDescent="0.2"/>
    <row r="11148" s="13" customFormat="1" x14ac:dyDescent="0.2"/>
    <row r="11149" s="13" customFormat="1" x14ac:dyDescent="0.2"/>
    <row r="11150" s="13" customFormat="1" x14ac:dyDescent="0.2"/>
    <row r="11151" s="13" customFormat="1" x14ac:dyDescent="0.2"/>
    <row r="11152" s="13" customFormat="1" x14ac:dyDescent="0.2"/>
    <row r="11153" s="13" customFormat="1" x14ac:dyDescent="0.2"/>
    <row r="11154" s="13" customFormat="1" x14ac:dyDescent="0.2"/>
    <row r="11155" s="13" customFormat="1" x14ac:dyDescent="0.2"/>
    <row r="11156" s="13" customFormat="1" x14ac:dyDescent="0.2"/>
    <row r="11157" s="13" customFormat="1" x14ac:dyDescent="0.2"/>
    <row r="11158" s="13" customFormat="1" x14ac:dyDescent="0.2"/>
    <row r="11159" s="13" customFormat="1" x14ac:dyDescent="0.2"/>
    <row r="11160" s="13" customFormat="1" x14ac:dyDescent="0.2"/>
    <row r="11161" s="13" customFormat="1" x14ac:dyDescent="0.2"/>
    <row r="11162" s="13" customFormat="1" x14ac:dyDescent="0.2"/>
    <row r="11163" s="13" customFormat="1" x14ac:dyDescent="0.2"/>
    <row r="11164" s="13" customFormat="1" x14ac:dyDescent="0.2"/>
    <row r="11165" s="13" customFormat="1" x14ac:dyDescent="0.2"/>
    <row r="11166" s="13" customFormat="1" x14ac:dyDescent="0.2"/>
    <row r="11167" s="13" customFormat="1" x14ac:dyDescent="0.2"/>
    <row r="11168" s="13" customFormat="1" x14ac:dyDescent="0.2"/>
    <row r="11169" s="13" customFormat="1" x14ac:dyDescent="0.2"/>
    <row r="11170" s="13" customFormat="1" x14ac:dyDescent="0.2"/>
    <row r="11171" s="13" customFormat="1" x14ac:dyDescent="0.2"/>
    <row r="11172" s="13" customFormat="1" x14ac:dyDescent="0.2"/>
    <row r="11173" s="13" customFormat="1" x14ac:dyDescent="0.2"/>
    <row r="11174" s="13" customFormat="1" x14ac:dyDescent="0.2"/>
    <row r="11175" s="13" customFormat="1" x14ac:dyDescent="0.2"/>
    <row r="11176" s="13" customFormat="1" x14ac:dyDescent="0.2"/>
    <row r="11177" s="13" customFormat="1" x14ac:dyDescent="0.2"/>
    <row r="11178" s="13" customFormat="1" x14ac:dyDescent="0.2"/>
    <row r="11179" s="13" customFormat="1" x14ac:dyDescent="0.2"/>
    <row r="11180" s="13" customFormat="1" x14ac:dyDescent="0.2"/>
    <row r="11181" s="13" customFormat="1" x14ac:dyDescent="0.2"/>
    <row r="11182" s="13" customFormat="1" x14ac:dyDescent="0.2"/>
    <row r="11183" s="13" customFormat="1" x14ac:dyDescent="0.2"/>
    <row r="11184" s="13" customFormat="1" x14ac:dyDescent="0.2"/>
    <row r="11185" s="13" customFormat="1" x14ac:dyDescent="0.2"/>
    <row r="11186" s="13" customFormat="1" x14ac:dyDescent="0.2"/>
    <row r="11187" s="13" customFormat="1" x14ac:dyDescent="0.2"/>
    <row r="11188" s="13" customFormat="1" x14ac:dyDescent="0.2"/>
    <row r="11189" s="13" customFormat="1" x14ac:dyDescent="0.2"/>
    <row r="11190" s="13" customFormat="1" x14ac:dyDescent="0.2"/>
    <row r="11191" s="13" customFormat="1" x14ac:dyDescent="0.2"/>
    <row r="11192" s="13" customFormat="1" x14ac:dyDescent="0.2"/>
    <row r="11193" s="13" customFormat="1" x14ac:dyDescent="0.2"/>
    <row r="11194" s="13" customFormat="1" x14ac:dyDescent="0.2"/>
    <row r="11195" s="13" customFormat="1" x14ac:dyDescent="0.2"/>
    <row r="11196" s="13" customFormat="1" x14ac:dyDescent="0.2"/>
    <row r="11197" s="13" customFormat="1" x14ac:dyDescent="0.2"/>
    <row r="11198" s="13" customFormat="1" x14ac:dyDescent="0.2"/>
    <row r="11199" s="13" customFormat="1" x14ac:dyDescent="0.2"/>
    <row r="11200" s="13" customFormat="1" x14ac:dyDescent="0.2"/>
    <row r="11201" s="13" customFormat="1" x14ac:dyDescent="0.2"/>
    <row r="11202" s="13" customFormat="1" x14ac:dyDescent="0.2"/>
    <row r="11203" s="13" customFormat="1" x14ac:dyDescent="0.2"/>
    <row r="11204" s="13" customFormat="1" x14ac:dyDescent="0.2"/>
    <row r="11205" s="13" customFormat="1" x14ac:dyDescent="0.2"/>
    <row r="11206" s="13" customFormat="1" x14ac:dyDescent="0.2"/>
    <row r="11207" s="13" customFormat="1" x14ac:dyDescent="0.2"/>
    <row r="11208" s="13" customFormat="1" x14ac:dyDescent="0.2"/>
    <row r="11209" s="13" customFormat="1" x14ac:dyDescent="0.2"/>
    <row r="11210" s="13" customFormat="1" x14ac:dyDescent="0.2"/>
    <row r="11211" s="13" customFormat="1" x14ac:dyDescent="0.2"/>
    <row r="11212" s="13" customFormat="1" x14ac:dyDescent="0.2"/>
    <row r="11213" s="13" customFormat="1" x14ac:dyDescent="0.2"/>
    <row r="11214" s="13" customFormat="1" x14ac:dyDescent="0.2"/>
    <row r="11215" s="13" customFormat="1" x14ac:dyDescent="0.2"/>
    <row r="11216" s="13" customFormat="1" x14ac:dyDescent="0.2"/>
    <row r="11217" s="13" customFormat="1" x14ac:dyDescent="0.2"/>
    <row r="11218" s="13" customFormat="1" x14ac:dyDescent="0.2"/>
    <row r="11219" s="13" customFormat="1" x14ac:dyDescent="0.2"/>
    <row r="11220" s="13" customFormat="1" x14ac:dyDescent="0.2"/>
    <row r="11221" s="13" customFormat="1" x14ac:dyDescent="0.2"/>
    <row r="11222" s="13" customFormat="1" x14ac:dyDescent="0.2"/>
    <row r="11223" s="13" customFormat="1" x14ac:dyDescent="0.2"/>
    <row r="11224" s="13" customFormat="1" x14ac:dyDescent="0.2"/>
    <row r="11225" s="13" customFormat="1" x14ac:dyDescent="0.2"/>
    <row r="11226" s="13" customFormat="1" x14ac:dyDescent="0.2"/>
    <row r="11227" s="13" customFormat="1" x14ac:dyDescent="0.2"/>
    <row r="11228" s="13" customFormat="1" x14ac:dyDescent="0.2"/>
    <row r="11229" s="13" customFormat="1" x14ac:dyDescent="0.2"/>
    <row r="11230" s="13" customFormat="1" x14ac:dyDescent="0.2"/>
    <row r="11231" s="13" customFormat="1" x14ac:dyDescent="0.2"/>
    <row r="11232" s="13" customFormat="1" x14ac:dyDescent="0.2"/>
    <row r="11233" s="13" customFormat="1" x14ac:dyDescent="0.2"/>
    <row r="11234" s="13" customFormat="1" x14ac:dyDescent="0.2"/>
    <row r="11235" s="13" customFormat="1" x14ac:dyDescent="0.2"/>
    <row r="11236" s="13" customFormat="1" x14ac:dyDescent="0.2"/>
    <row r="11237" s="13" customFormat="1" x14ac:dyDescent="0.2"/>
    <row r="11238" s="13" customFormat="1" x14ac:dyDescent="0.2"/>
    <row r="11239" s="13" customFormat="1" x14ac:dyDescent="0.2"/>
    <row r="11240" s="13" customFormat="1" x14ac:dyDescent="0.2"/>
    <row r="11241" s="13" customFormat="1" x14ac:dyDescent="0.2"/>
    <row r="11242" s="13" customFormat="1" x14ac:dyDescent="0.2"/>
    <row r="11243" s="13" customFormat="1" x14ac:dyDescent="0.2"/>
    <row r="11244" s="13" customFormat="1" x14ac:dyDescent="0.2"/>
    <row r="11245" s="13" customFormat="1" x14ac:dyDescent="0.2"/>
    <row r="11246" s="13" customFormat="1" x14ac:dyDescent="0.2"/>
    <row r="11247" s="13" customFormat="1" x14ac:dyDescent="0.2"/>
    <row r="11248" s="13" customFormat="1" x14ac:dyDescent="0.2"/>
    <row r="11249" s="13" customFormat="1" x14ac:dyDescent="0.2"/>
    <row r="11250" s="13" customFormat="1" x14ac:dyDescent="0.2"/>
    <row r="11251" s="13" customFormat="1" x14ac:dyDescent="0.2"/>
    <row r="11252" s="13" customFormat="1" x14ac:dyDescent="0.2"/>
    <row r="11253" s="13" customFormat="1" x14ac:dyDescent="0.2"/>
    <row r="11254" s="13" customFormat="1" x14ac:dyDescent="0.2"/>
    <row r="11255" s="13" customFormat="1" x14ac:dyDescent="0.2"/>
    <row r="11256" s="13" customFormat="1" x14ac:dyDescent="0.2"/>
    <row r="11257" s="13" customFormat="1" x14ac:dyDescent="0.2"/>
    <row r="11258" s="13" customFormat="1" x14ac:dyDescent="0.2"/>
    <row r="11259" s="13" customFormat="1" x14ac:dyDescent="0.2"/>
    <row r="11260" s="13" customFormat="1" x14ac:dyDescent="0.2"/>
    <row r="11261" s="13" customFormat="1" x14ac:dyDescent="0.2"/>
    <row r="11262" s="13" customFormat="1" x14ac:dyDescent="0.2"/>
    <row r="11263" s="13" customFormat="1" x14ac:dyDescent="0.2"/>
    <row r="11264" s="13" customFormat="1" x14ac:dyDescent="0.2"/>
    <row r="11265" s="13" customFormat="1" x14ac:dyDescent="0.2"/>
    <row r="11266" s="13" customFormat="1" x14ac:dyDescent="0.2"/>
    <row r="11267" s="13" customFormat="1" x14ac:dyDescent="0.2"/>
    <row r="11268" s="13" customFormat="1" x14ac:dyDescent="0.2"/>
    <row r="11269" s="13" customFormat="1" x14ac:dyDescent="0.2"/>
    <row r="11270" s="13" customFormat="1" x14ac:dyDescent="0.2"/>
    <row r="11271" s="13" customFormat="1" x14ac:dyDescent="0.2"/>
    <row r="11272" s="13" customFormat="1" x14ac:dyDescent="0.2"/>
    <row r="11273" s="13" customFormat="1" x14ac:dyDescent="0.2"/>
    <row r="11274" s="13" customFormat="1" x14ac:dyDescent="0.2"/>
    <row r="11275" s="13" customFormat="1" x14ac:dyDescent="0.2"/>
    <row r="11276" s="13" customFormat="1" x14ac:dyDescent="0.2"/>
    <row r="11277" s="13" customFormat="1" x14ac:dyDescent="0.2"/>
    <row r="11278" s="13" customFormat="1" x14ac:dyDescent="0.2"/>
    <row r="11279" s="13" customFormat="1" x14ac:dyDescent="0.2"/>
    <row r="11280" s="13" customFormat="1" x14ac:dyDescent="0.2"/>
    <row r="11281" s="13" customFormat="1" x14ac:dyDescent="0.2"/>
    <row r="11282" s="13" customFormat="1" x14ac:dyDescent="0.2"/>
    <row r="11283" s="13" customFormat="1" x14ac:dyDescent="0.2"/>
    <row r="11284" s="13" customFormat="1" x14ac:dyDescent="0.2"/>
    <row r="11285" s="13" customFormat="1" x14ac:dyDescent="0.2"/>
    <row r="11286" s="13" customFormat="1" x14ac:dyDescent="0.2"/>
    <row r="11287" s="13" customFormat="1" x14ac:dyDescent="0.2"/>
    <row r="11288" s="13" customFormat="1" x14ac:dyDescent="0.2"/>
    <row r="11289" s="13" customFormat="1" x14ac:dyDescent="0.2"/>
    <row r="11290" s="13" customFormat="1" x14ac:dyDescent="0.2"/>
    <row r="11291" s="13" customFormat="1" x14ac:dyDescent="0.2"/>
    <row r="11292" s="13" customFormat="1" x14ac:dyDescent="0.2"/>
    <row r="11293" s="13" customFormat="1" x14ac:dyDescent="0.2"/>
    <row r="11294" s="13" customFormat="1" x14ac:dyDescent="0.2"/>
    <row r="11295" s="13" customFormat="1" x14ac:dyDescent="0.2"/>
    <row r="11296" s="13" customFormat="1" x14ac:dyDescent="0.2"/>
    <row r="11297" s="13" customFormat="1" x14ac:dyDescent="0.2"/>
    <row r="11298" s="13" customFormat="1" x14ac:dyDescent="0.2"/>
    <row r="11299" s="13" customFormat="1" x14ac:dyDescent="0.2"/>
    <row r="11300" s="13" customFormat="1" x14ac:dyDescent="0.2"/>
    <row r="11301" s="13" customFormat="1" x14ac:dyDescent="0.2"/>
    <row r="11302" s="13" customFormat="1" x14ac:dyDescent="0.2"/>
    <row r="11303" s="13" customFormat="1" x14ac:dyDescent="0.2"/>
    <row r="11304" s="13" customFormat="1" x14ac:dyDescent="0.2"/>
    <row r="11305" s="13" customFormat="1" x14ac:dyDescent="0.2"/>
    <row r="11306" s="13" customFormat="1" x14ac:dyDescent="0.2"/>
    <row r="11307" s="13" customFormat="1" x14ac:dyDescent="0.2"/>
    <row r="11308" s="13" customFormat="1" x14ac:dyDescent="0.2"/>
    <row r="11309" s="13" customFormat="1" x14ac:dyDescent="0.2"/>
    <row r="11310" s="13" customFormat="1" x14ac:dyDescent="0.2"/>
    <row r="11311" s="13" customFormat="1" x14ac:dyDescent="0.2"/>
    <row r="11312" s="13" customFormat="1" x14ac:dyDescent="0.2"/>
    <row r="11313" s="13" customFormat="1" x14ac:dyDescent="0.2"/>
    <row r="11314" s="13" customFormat="1" x14ac:dyDescent="0.2"/>
    <row r="11315" s="13" customFormat="1" x14ac:dyDescent="0.2"/>
    <row r="11316" s="13" customFormat="1" x14ac:dyDescent="0.2"/>
    <row r="11317" s="13" customFormat="1" x14ac:dyDescent="0.2"/>
    <row r="11318" s="13" customFormat="1" x14ac:dyDescent="0.2"/>
    <row r="11319" s="13" customFormat="1" x14ac:dyDescent="0.2"/>
    <row r="11320" s="13" customFormat="1" x14ac:dyDescent="0.2"/>
    <row r="11321" s="13" customFormat="1" x14ac:dyDescent="0.2"/>
    <row r="11322" s="13" customFormat="1" x14ac:dyDescent="0.2"/>
    <row r="11323" s="13" customFormat="1" x14ac:dyDescent="0.2"/>
    <row r="11324" s="13" customFormat="1" x14ac:dyDescent="0.2"/>
    <row r="11325" s="13" customFormat="1" x14ac:dyDescent="0.2"/>
    <row r="11326" s="13" customFormat="1" x14ac:dyDescent="0.2"/>
    <row r="11327" s="13" customFormat="1" x14ac:dyDescent="0.2"/>
    <row r="11328" s="13" customFormat="1" x14ac:dyDescent="0.2"/>
    <row r="11329" s="13" customFormat="1" x14ac:dyDescent="0.2"/>
    <row r="11330" s="13" customFormat="1" x14ac:dyDescent="0.2"/>
    <row r="11331" s="13" customFormat="1" x14ac:dyDescent="0.2"/>
    <row r="11332" s="13" customFormat="1" x14ac:dyDescent="0.2"/>
    <row r="11333" s="13" customFormat="1" x14ac:dyDescent="0.2"/>
    <row r="11334" s="13" customFormat="1" x14ac:dyDescent="0.2"/>
    <row r="11335" s="13" customFormat="1" x14ac:dyDescent="0.2"/>
    <row r="11336" s="13" customFormat="1" x14ac:dyDescent="0.2"/>
    <row r="11337" s="13" customFormat="1" x14ac:dyDescent="0.2"/>
    <row r="11338" s="13" customFormat="1" x14ac:dyDescent="0.2"/>
    <row r="11339" s="13" customFormat="1" x14ac:dyDescent="0.2"/>
    <row r="11340" s="13" customFormat="1" x14ac:dyDescent="0.2"/>
    <row r="11341" s="13" customFormat="1" x14ac:dyDescent="0.2"/>
    <row r="11342" s="13" customFormat="1" x14ac:dyDescent="0.2"/>
    <row r="11343" s="13" customFormat="1" x14ac:dyDescent="0.2"/>
    <row r="11344" s="13" customFormat="1" x14ac:dyDescent="0.2"/>
    <row r="11345" s="13" customFormat="1" x14ac:dyDescent="0.2"/>
    <row r="11346" s="13" customFormat="1" x14ac:dyDescent="0.2"/>
    <row r="11347" s="13" customFormat="1" x14ac:dyDescent="0.2"/>
    <row r="11348" s="13" customFormat="1" x14ac:dyDescent="0.2"/>
    <row r="11349" s="13" customFormat="1" x14ac:dyDescent="0.2"/>
    <row r="11350" s="13" customFormat="1" x14ac:dyDescent="0.2"/>
    <row r="11351" s="13" customFormat="1" x14ac:dyDescent="0.2"/>
    <row r="11352" s="13" customFormat="1" x14ac:dyDescent="0.2"/>
    <row r="11353" s="13" customFormat="1" x14ac:dyDescent="0.2"/>
    <row r="11354" s="13" customFormat="1" x14ac:dyDescent="0.2"/>
    <row r="11355" s="13" customFormat="1" x14ac:dyDescent="0.2"/>
    <row r="11356" s="13" customFormat="1" x14ac:dyDescent="0.2"/>
    <row r="11357" s="13" customFormat="1" x14ac:dyDescent="0.2"/>
    <row r="11358" s="13" customFormat="1" x14ac:dyDescent="0.2"/>
    <row r="11359" s="13" customFormat="1" x14ac:dyDescent="0.2"/>
    <row r="11360" s="13" customFormat="1" x14ac:dyDescent="0.2"/>
    <row r="11361" s="13" customFormat="1" x14ac:dyDescent="0.2"/>
    <row r="11362" s="13" customFormat="1" x14ac:dyDescent="0.2"/>
    <row r="11363" s="13" customFormat="1" x14ac:dyDescent="0.2"/>
    <row r="11364" s="13" customFormat="1" x14ac:dyDescent="0.2"/>
    <row r="11365" s="13" customFormat="1" x14ac:dyDescent="0.2"/>
    <row r="11366" s="13" customFormat="1" x14ac:dyDescent="0.2"/>
    <row r="11367" s="13" customFormat="1" x14ac:dyDescent="0.2"/>
    <row r="11368" s="13" customFormat="1" x14ac:dyDescent="0.2"/>
    <row r="11369" s="13" customFormat="1" x14ac:dyDescent="0.2"/>
    <row r="11370" s="13" customFormat="1" x14ac:dyDescent="0.2"/>
    <row r="11371" s="13" customFormat="1" x14ac:dyDescent="0.2"/>
    <row r="11372" s="13" customFormat="1" x14ac:dyDescent="0.2"/>
    <row r="11373" s="13" customFormat="1" x14ac:dyDescent="0.2"/>
    <row r="11374" s="13" customFormat="1" x14ac:dyDescent="0.2"/>
    <row r="11375" s="13" customFormat="1" x14ac:dyDescent="0.2"/>
    <row r="11376" s="13" customFormat="1" x14ac:dyDescent="0.2"/>
    <row r="11377" s="13" customFormat="1" x14ac:dyDescent="0.2"/>
    <row r="11378" s="13" customFormat="1" x14ac:dyDescent="0.2"/>
    <row r="11379" s="13" customFormat="1" x14ac:dyDescent="0.2"/>
    <row r="11380" s="13" customFormat="1" x14ac:dyDescent="0.2"/>
    <row r="11381" s="13" customFormat="1" x14ac:dyDescent="0.2"/>
    <row r="11382" s="13" customFormat="1" x14ac:dyDescent="0.2"/>
    <row r="11383" s="13" customFormat="1" x14ac:dyDescent="0.2"/>
    <row r="11384" s="13" customFormat="1" x14ac:dyDescent="0.2"/>
    <row r="11385" s="13" customFormat="1" x14ac:dyDescent="0.2"/>
    <row r="11386" s="13" customFormat="1" x14ac:dyDescent="0.2"/>
    <row r="11387" s="13" customFormat="1" x14ac:dyDescent="0.2"/>
    <row r="11388" s="13" customFormat="1" x14ac:dyDescent="0.2"/>
    <row r="11389" s="13" customFormat="1" x14ac:dyDescent="0.2"/>
    <row r="11390" s="13" customFormat="1" x14ac:dyDescent="0.2"/>
    <row r="11391" s="13" customFormat="1" x14ac:dyDescent="0.2"/>
    <row r="11392" s="13" customFormat="1" x14ac:dyDescent="0.2"/>
    <row r="11393" s="13" customFormat="1" x14ac:dyDescent="0.2"/>
    <row r="11394" s="13" customFormat="1" x14ac:dyDescent="0.2"/>
    <row r="11395" s="13" customFormat="1" x14ac:dyDescent="0.2"/>
    <row r="11396" s="13" customFormat="1" x14ac:dyDescent="0.2"/>
    <row r="11397" s="13" customFormat="1" x14ac:dyDescent="0.2"/>
    <row r="11398" s="13" customFormat="1" x14ac:dyDescent="0.2"/>
    <row r="11399" s="13" customFormat="1" x14ac:dyDescent="0.2"/>
    <row r="11400" s="13" customFormat="1" x14ac:dyDescent="0.2"/>
    <row r="11401" s="13" customFormat="1" x14ac:dyDescent="0.2"/>
    <row r="11402" s="13" customFormat="1" x14ac:dyDescent="0.2"/>
    <row r="11403" s="13" customFormat="1" x14ac:dyDescent="0.2"/>
    <row r="11404" s="13" customFormat="1" x14ac:dyDescent="0.2"/>
    <row r="11405" s="13" customFormat="1" x14ac:dyDescent="0.2"/>
    <row r="11406" s="13" customFormat="1" x14ac:dyDescent="0.2"/>
    <row r="11407" s="13" customFormat="1" x14ac:dyDescent="0.2"/>
    <row r="11408" s="13" customFormat="1" x14ac:dyDescent="0.2"/>
    <row r="11409" s="13" customFormat="1" x14ac:dyDescent="0.2"/>
    <row r="11410" s="13" customFormat="1" x14ac:dyDescent="0.2"/>
    <row r="11411" s="13" customFormat="1" x14ac:dyDescent="0.2"/>
    <row r="11412" s="13" customFormat="1" x14ac:dyDescent="0.2"/>
    <row r="11413" s="13" customFormat="1" x14ac:dyDescent="0.2"/>
    <row r="11414" s="13" customFormat="1" x14ac:dyDescent="0.2"/>
    <row r="11415" s="13" customFormat="1" x14ac:dyDescent="0.2"/>
    <row r="11416" s="13" customFormat="1" x14ac:dyDescent="0.2"/>
    <row r="11417" s="13" customFormat="1" x14ac:dyDescent="0.2"/>
    <row r="11418" s="13" customFormat="1" x14ac:dyDescent="0.2"/>
    <row r="11419" s="13" customFormat="1" x14ac:dyDescent="0.2"/>
    <row r="11420" s="13" customFormat="1" x14ac:dyDescent="0.2"/>
    <row r="11421" s="13" customFormat="1" x14ac:dyDescent="0.2"/>
    <row r="11422" s="13" customFormat="1" x14ac:dyDescent="0.2"/>
    <row r="11423" s="13" customFormat="1" x14ac:dyDescent="0.2"/>
    <row r="11424" s="13" customFormat="1" x14ac:dyDescent="0.2"/>
    <row r="11425" s="13" customFormat="1" x14ac:dyDescent="0.2"/>
    <row r="11426" s="13" customFormat="1" x14ac:dyDescent="0.2"/>
    <row r="11427" s="13" customFormat="1" x14ac:dyDescent="0.2"/>
    <row r="11428" s="13" customFormat="1" x14ac:dyDescent="0.2"/>
    <row r="11429" s="13" customFormat="1" x14ac:dyDescent="0.2"/>
    <row r="11430" s="13" customFormat="1" x14ac:dyDescent="0.2"/>
    <row r="11431" s="13" customFormat="1" x14ac:dyDescent="0.2"/>
    <row r="11432" s="13" customFormat="1" x14ac:dyDescent="0.2"/>
    <row r="11433" s="13" customFormat="1" x14ac:dyDescent="0.2"/>
    <row r="11434" s="13" customFormat="1" x14ac:dyDescent="0.2"/>
    <row r="11435" s="13" customFormat="1" x14ac:dyDescent="0.2"/>
    <row r="11436" s="13" customFormat="1" x14ac:dyDescent="0.2"/>
    <row r="11437" s="13" customFormat="1" x14ac:dyDescent="0.2"/>
    <row r="11438" s="13" customFormat="1" x14ac:dyDescent="0.2"/>
    <row r="11439" s="13" customFormat="1" x14ac:dyDescent="0.2"/>
    <row r="11440" s="13" customFormat="1" x14ac:dyDescent="0.2"/>
    <row r="11441" s="13" customFormat="1" x14ac:dyDescent="0.2"/>
    <row r="11442" s="13" customFormat="1" x14ac:dyDescent="0.2"/>
    <row r="11443" s="13" customFormat="1" x14ac:dyDescent="0.2"/>
    <row r="11444" s="13" customFormat="1" x14ac:dyDescent="0.2"/>
    <row r="11445" s="13" customFormat="1" x14ac:dyDescent="0.2"/>
    <row r="11446" s="13" customFormat="1" x14ac:dyDescent="0.2"/>
    <row r="11447" s="13" customFormat="1" x14ac:dyDescent="0.2"/>
    <row r="11448" s="13" customFormat="1" x14ac:dyDescent="0.2"/>
    <row r="11449" s="13" customFormat="1" x14ac:dyDescent="0.2"/>
    <row r="11450" s="13" customFormat="1" x14ac:dyDescent="0.2"/>
    <row r="11451" s="13" customFormat="1" x14ac:dyDescent="0.2"/>
    <row r="11452" s="13" customFormat="1" x14ac:dyDescent="0.2"/>
    <row r="11453" s="13" customFormat="1" x14ac:dyDescent="0.2"/>
    <row r="11454" s="13" customFormat="1" x14ac:dyDescent="0.2"/>
    <row r="11455" s="13" customFormat="1" x14ac:dyDescent="0.2"/>
    <row r="11456" s="13" customFormat="1" x14ac:dyDescent="0.2"/>
    <row r="11457" s="13" customFormat="1" x14ac:dyDescent="0.2"/>
    <row r="11458" s="13" customFormat="1" x14ac:dyDescent="0.2"/>
    <row r="11459" s="13" customFormat="1" x14ac:dyDescent="0.2"/>
    <row r="11460" s="13" customFormat="1" x14ac:dyDescent="0.2"/>
    <row r="11461" s="13" customFormat="1" x14ac:dyDescent="0.2"/>
    <row r="11462" s="13" customFormat="1" x14ac:dyDescent="0.2"/>
    <row r="11463" s="13" customFormat="1" x14ac:dyDescent="0.2"/>
    <row r="11464" s="13" customFormat="1" x14ac:dyDescent="0.2"/>
    <row r="11465" s="13" customFormat="1" x14ac:dyDescent="0.2"/>
    <row r="11466" s="13" customFormat="1" x14ac:dyDescent="0.2"/>
    <row r="11467" s="13" customFormat="1" x14ac:dyDescent="0.2"/>
    <row r="11468" s="13" customFormat="1" x14ac:dyDescent="0.2"/>
    <row r="11469" s="13" customFormat="1" x14ac:dyDescent="0.2"/>
    <row r="11470" s="13" customFormat="1" x14ac:dyDescent="0.2"/>
    <row r="11471" s="13" customFormat="1" x14ac:dyDescent="0.2"/>
    <row r="11472" s="13" customFormat="1" x14ac:dyDescent="0.2"/>
    <row r="11473" s="13" customFormat="1" x14ac:dyDescent="0.2"/>
    <row r="11474" s="13" customFormat="1" x14ac:dyDescent="0.2"/>
    <row r="11475" s="13" customFormat="1" x14ac:dyDescent="0.2"/>
    <row r="11476" s="13" customFormat="1" x14ac:dyDescent="0.2"/>
    <row r="11477" s="13" customFormat="1" x14ac:dyDescent="0.2"/>
    <row r="11478" s="13" customFormat="1" x14ac:dyDescent="0.2"/>
    <row r="11479" s="13" customFormat="1" x14ac:dyDescent="0.2"/>
    <row r="11480" s="13" customFormat="1" x14ac:dyDescent="0.2"/>
    <row r="11481" s="13" customFormat="1" x14ac:dyDescent="0.2"/>
    <row r="11482" s="13" customFormat="1" x14ac:dyDescent="0.2"/>
    <row r="11483" s="13" customFormat="1" x14ac:dyDescent="0.2"/>
    <row r="11484" s="13" customFormat="1" x14ac:dyDescent="0.2"/>
    <row r="11485" s="13" customFormat="1" x14ac:dyDescent="0.2"/>
    <row r="11486" s="13" customFormat="1" x14ac:dyDescent="0.2"/>
    <row r="11487" s="13" customFormat="1" x14ac:dyDescent="0.2"/>
    <row r="11488" s="13" customFormat="1" x14ac:dyDescent="0.2"/>
    <row r="11489" s="13" customFormat="1" x14ac:dyDescent="0.2"/>
    <row r="11490" s="13" customFormat="1" x14ac:dyDescent="0.2"/>
    <row r="11491" s="13" customFormat="1" x14ac:dyDescent="0.2"/>
    <row r="11492" s="13" customFormat="1" x14ac:dyDescent="0.2"/>
    <row r="11493" s="13" customFormat="1" x14ac:dyDescent="0.2"/>
    <row r="11494" s="13" customFormat="1" x14ac:dyDescent="0.2"/>
    <row r="11495" s="13" customFormat="1" x14ac:dyDescent="0.2"/>
    <row r="11496" s="13" customFormat="1" x14ac:dyDescent="0.2"/>
    <row r="11497" s="13" customFormat="1" x14ac:dyDescent="0.2"/>
    <row r="11498" s="13" customFormat="1" x14ac:dyDescent="0.2"/>
    <row r="11499" s="13" customFormat="1" x14ac:dyDescent="0.2"/>
    <row r="11500" s="13" customFormat="1" x14ac:dyDescent="0.2"/>
    <row r="11501" s="13" customFormat="1" x14ac:dyDescent="0.2"/>
    <row r="11502" s="13" customFormat="1" x14ac:dyDescent="0.2"/>
    <row r="11503" s="13" customFormat="1" x14ac:dyDescent="0.2"/>
    <row r="11504" s="13" customFormat="1" x14ac:dyDescent="0.2"/>
    <row r="11505" s="13" customFormat="1" x14ac:dyDescent="0.2"/>
    <row r="11506" s="13" customFormat="1" x14ac:dyDescent="0.2"/>
    <row r="11507" s="13" customFormat="1" x14ac:dyDescent="0.2"/>
    <row r="11508" s="13" customFormat="1" x14ac:dyDescent="0.2"/>
    <row r="11509" s="13" customFormat="1" x14ac:dyDescent="0.2"/>
    <row r="11510" s="13" customFormat="1" x14ac:dyDescent="0.2"/>
    <row r="11511" s="13" customFormat="1" x14ac:dyDescent="0.2"/>
    <row r="11512" s="13" customFormat="1" x14ac:dyDescent="0.2"/>
    <row r="11513" s="13" customFormat="1" x14ac:dyDescent="0.2"/>
    <row r="11514" s="13" customFormat="1" x14ac:dyDescent="0.2"/>
    <row r="11515" s="13" customFormat="1" x14ac:dyDescent="0.2"/>
    <row r="11516" s="13" customFormat="1" x14ac:dyDescent="0.2"/>
    <row r="11517" s="13" customFormat="1" x14ac:dyDescent="0.2"/>
    <row r="11518" s="13" customFormat="1" x14ac:dyDescent="0.2"/>
    <row r="11519" s="13" customFormat="1" x14ac:dyDescent="0.2"/>
    <row r="11520" s="13" customFormat="1" x14ac:dyDescent="0.2"/>
    <row r="11521" s="13" customFormat="1" x14ac:dyDescent="0.2"/>
    <row r="11522" s="13" customFormat="1" x14ac:dyDescent="0.2"/>
    <row r="11523" s="13" customFormat="1" x14ac:dyDescent="0.2"/>
    <row r="11524" s="13" customFormat="1" x14ac:dyDescent="0.2"/>
    <row r="11525" s="13" customFormat="1" x14ac:dyDescent="0.2"/>
    <row r="11526" s="13" customFormat="1" x14ac:dyDescent="0.2"/>
    <row r="11527" s="13" customFormat="1" x14ac:dyDescent="0.2"/>
    <row r="11528" s="13" customFormat="1" x14ac:dyDescent="0.2"/>
    <row r="11529" s="13" customFormat="1" x14ac:dyDescent="0.2"/>
    <row r="11530" s="13" customFormat="1" x14ac:dyDescent="0.2"/>
    <row r="11531" s="13" customFormat="1" x14ac:dyDescent="0.2"/>
    <row r="11532" s="13" customFormat="1" x14ac:dyDescent="0.2"/>
    <row r="11533" s="13" customFormat="1" x14ac:dyDescent="0.2"/>
    <row r="11534" s="13" customFormat="1" x14ac:dyDescent="0.2"/>
    <row r="11535" s="13" customFormat="1" x14ac:dyDescent="0.2"/>
    <row r="11536" s="13" customFormat="1" x14ac:dyDescent="0.2"/>
    <row r="11537" s="13" customFormat="1" x14ac:dyDescent="0.2"/>
    <row r="11538" s="13" customFormat="1" x14ac:dyDescent="0.2"/>
    <row r="11539" s="13" customFormat="1" x14ac:dyDescent="0.2"/>
    <row r="11540" s="13" customFormat="1" x14ac:dyDescent="0.2"/>
    <row r="11541" s="13" customFormat="1" x14ac:dyDescent="0.2"/>
    <row r="11542" s="13" customFormat="1" x14ac:dyDescent="0.2"/>
    <row r="11543" s="13" customFormat="1" x14ac:dyDescent="0.2"/>
    <row r="11544" s="13" customFormat="1" x14ac:dyDescent="0.2"/>
    <row r="11545" s="13" customFormat="1" x14ac:dyDescent="0.2"/>
    <row r="11546" s="13" customFormat="1" x14ac:dyDescent="0.2"/>
    <row r="11547" s="13" customFormat="1" x14ac:dyDescent="0.2"/>
    <row r="11548" s="13" customFormat="1" x14ac:dyDescent="0.2"/>
    <row r="11549" s="13" customFormat="1" x14ac:dyDescent="0.2"/>
    <row r="11550" s="13" customFormat="1" x14ac:dyDescent="0.2"/>
    <row r="11551" s="13" customFormat="1" x14ac:dyDescent="0.2"/>
    <row r="11552" s="13" customFormat="1" x14ac:dyDescent="0.2"/>
    <row r="11553" s="13" customFormat="1" x14ac:dyDescent="0.2"/>
    <row r="11554" s="13" customFormat="1" x14ac:dyDescent="0.2"/>
    <row r="11555" s="13" customFormat="1" x14ac:dyDescent="0.2"/>
    <row r="11556" s="13" customFormat="1" x14ac:dyDescent="0.2"/>
    <row r="11557" s="13" customFormat="1" x14ac:dyDescent="0.2"/>
    <row r="11558" s="13" customFormat="1" x14ac:dyDescent="0.2"/>
    <row r="11559" s="13" customFormat="1" x14ac:dyDescent="0.2"/>
    <row r="11560" s="13" customFormat="1" x14ac:dyDescent="0.2"/>
    <row r="11561" s="13" customFormat="1" x14ac:dyDescent="0.2"/>
    <row r="11562" s="13" customFormat="1" x14ac:dyDescent="0.2"/>
    <row r="11563" s="13" customFormat="1" x14ac:dyDescent="0.2"/>
    <row r="11564" s="13" customFormat="1" x14ac:dyDescent="0.2"/>
    <row r="11565" s="13" customFormat="1" x14ac:dyDescent="0.2"/>
    <row r="11566" s="13" customFormat="1" x14ac:dyDescent="0.2"/>
    <row r="11567" s="13" customFormat="1" x14ac:dyDescent="0.2"/>
    <row r="11568" s="13" customFormat="1" x14ac:dyDescent="0.2"/>
    <row r="11569" s="13" customFormat="1" x14ac:dyDescent="0.2"/>
    <row r="11570" s="13" customFormat="1" x14ac:dyDescent="0.2"/>
    <row r="11571" s="13" customFormat="1" x14ac:dyDescent="0.2"/>
    <row r="11572" s="13" customFormat="1" x14ac:dyDescent="0.2"/>
    <row r="11573" s="13" customFormat="1" x14ac:dyDescent="0.2"/>
    <row r="11574" s="13" customFormat="1" x14ac:dyDescent="0.2"/>
    <row r="11575" s="13" customFormat="1" x14ac:dyDescent="0.2"/>
    <row r="11576" s="13" customFormat="1" x14ac:dyDescent="0.2"/>
    <row r="11577" s="13" customFormat="1" x14ac:dyDescent="0.2"/>
    <row r="11578" s="13" customFormat="1" x14ac:dyDescent="0.2"/>
    <row r="11579" s="13" customFormat="1" x14ac:dyDescent="0.2"/>
    <row r="11580" s="13" customFormat="1" x14ac:dyDescent="0.2"/>
    <row r="11581" s="13" customFormat="1" x14ac:dyDescent="0.2"/>
    <row r="11582" s="13" customFormat="1" x14ac:dyDescent="0.2"/>
    <row r="11583" s="13" customFormat="1" x14ac:dyDescent="0.2"/>
    <row r="11584" s="13" customFormat="1" x14ac:dyDescent="0.2"/>
    <row r="11585" s="13" customFormat="1" x14ac:dyDescent="0.2"/>
    <row r="11586" s="13" customFormat="1" x14ac:dyDescent="0.2"/>
    <row r="11587" s="13" customFormat="1" x14ac:dyDescent="0.2"/>
    <row r="11588" s="13" customFormat="1" x14ac:dyDescent="0.2"/>
    <row r="11589" s="13" customFormat="1" x14ac:dyDescent="0.2"/>
    <row r="11590" s="13" customFormat="1" x14ac:dyDescent="0.2"/>
    <row r="11591" s="13" customFormat="1" x14ac:dyDescent="0.2"/>
    <row r="11592" s="13" customFormat="1" x14ac:dyDescent="0.2"/>
    <row r="11593" s="13" customFormat="1" x14ac:dyDescent="0.2"/>
    <row r="11594" s="13" customFormat="1" x14ac:dyDescent="0.2"/>
    <row r="11595" s="13" customFormat="1" x14ac:dyDescent="0.2"/>
    <row r="11596" s="13" customFormat="1" x14ac:dyDescent="0.2"/>
    <row r="11597" s="13" customFormat="1" x14ac:dyDescent="0.2"/>
    <row r="11598" s="13" customFormat="1" x14ac:dyDescent="0.2"/>
    <row r="11599" s="13" customFormat="1" x14ac:dyDescent="0.2"/>
    <row r="11600" s="13" customFormat="1" x14ac:dyDescent="0.2"/>
    <row r="11601" s="13" customFormat="1" x14ac:dyDescent="0.2"/>
    <row r="11602" s="13" customFormat="1" x14ac:dyDescent="0.2"/>
    <row r="11603" s="13" customFormat="1" x14ac:dyDescent="0.2"/>
    <row r="11604" s="13" customFormat="1" x14ac:dyDescent="0.2"/>
    <row r="11605" s="13" customFormat="1" x14ac:dyDescent="0.2"/>
    <row r="11606" s="13" customFormat="1" x14ac:dyDescent="0.2"/>
    <row r="11607" s="13" customFormat="1" x14ac:dyDescent="0.2"/>
    <row r="11608" s="13" customFormat="1" x14ac:dyDescent="0.2"/>
    <row r="11609" s="13" customFormat="1" x14ac:dyDescent="0.2"/>
    <row r="11610" s="13" customFormat="1" x14ac:dyDescent="0.2"/>
    <row r="11611" s="13" customFormat="1" x14ac:dyDescent="0.2"/>
    <row r="11612" s="13" customFormat="1" x14ac:dyDescent="0.2"/>
    <row r="11613" s="13" customFormat="1" x14ac:dyDescent="0.2"/>
    <row r="11614" s="13" customFormat="1" x14ac:dyDescent="0.2"/>
    <row r="11615" s="13" customFormat="1" x14ac:dyDescent="0.2"/>
    <row r="11616" s="13" customFormat="1" x14ac:dyDescent="0.2"/>
    <row r="11617" s="13" customFormat="1" x14ac:dyDescent="0.2"/>
    <row r="11618" s="13" customFormat="1" x14ac:dyDescent="0.2"/>
    <row r="11619" s="13" customFormat="1" x14ac:dyDescent="0.2"/>
    <row r="11620" s="13" customFormat="1" x14ac:dyDescent="0.2"/>
    <row r="11621" s="13" customFormat="1" x14ac:dyDescent="0.2"/>
    <row r="11622" s="13" customFormat="1" x14ac:dyDescent="0.2"/>
    <row r="11623" s="13" customFormat="1" x14ac:dyDescent="0.2"/>
    <row r="11624" s="13" customFormat="1" x14ac:dyDescent="0.2"/>
    <row r="11625" s="13" customFormat="1" x14ac:dyDescent="0.2"/>
    <row r="11626" s="13" customFormat="1" x14ac:dyDescent="0.2"/>
    <row r="11627" s="13" customFormat="1" x14ac:dyDescent="0.2"/>
    <row r="11628" s="13" customFormat="1" x14ac:dyDescent="0.2"/>
    <row r="11629" s="13" customFormat="1" x14ac:dyDescent="0.2"/>
    <row r="11630" s="13" customFormat="1" x14ac:dyDescent="0.2"/>
    <row r="11631" s="13" customFormat="1" x14ac:dyDescent="0.2"/>
    <row r="11632" s="13" customFormat="1" x14ac:dyDescent="0.2"/>
    <row r="11633" s="13" customFormat="1" x14ac:dyDescent="0.2"/>
    <row r="11634" s="13" customFormat="1" x14ac:dyDescent="0.2"/>
    <row r="11635" s="13" customFormat="1" x14ac:dyDescent="0.2"/>
    <row r="11636" s="13" customFormat="1" x14ac:dyDescent="0.2"/>
    <row r="11637" s="13" customFormat="1" x14ac:dyDescent="0.2"/>
    <row r="11638" s="13" customFormat="1" x14ac:dyDescent="0.2"/>
    <row r="11639" s="13" customFormat="1" x14ac:dyDescent="0.2"/>
    <row r="11640" s="13" customFormat="1" x14ac:dyDescent="0.2"/>
    <row r="11641" s="13" customFormat="1" x14ac:dyDescent="0.2"/>
    <row r="11642" s="13" customFormat="1" x14ac:dyDescent="0.2"/>
    <row r="11643" s="13" customFormat="1" x14ac:dyDescent="0.2"/>
    <row r="11644" s="13" customFormat="1" x14ac:dyDescent="0.2"/>
    <row r="11645" s="13" customFormat="1" x14ac:dyDescent="0.2"/>
    <row r="11646" s="13" customFormat="1" x14ac:dyDescent="0.2"/>
    <row r="11647" s="13" customFormat="1" x14ac:dyDescent="0.2"/>
    <row r="11648" s="13" customFormat="1" x14ac:dyDescent="0.2"/>
    <row r="11649" s="13" customFormat="1" x14ac:dyDescent="0.2"/>
    <row r="11650" s="13" customFormat="1" x14ac:dyDescent="0.2"/>
    <row r="11651" s="13" customFormat="1" x14ac:dyDescent="0.2"/>
    <row r="11652" s="13" customFormat="1" x14ac:dyDescent="0.2"/>
    <row r="11653" s="13" customFormat="1" x14ac:dyDescent="0.2"/>
    <row r="11654" s="13" customFormat="1" x14ac:dyDescent="0.2"/>
    <row r="11655" s="13" customFormat="1" x14ac:dyDescent="0.2"/>
    <row r="11656" s="13" customFormat="1" x14ac:dyDescent="0.2"/>
    <row r="11657" s="13" customFormat="1" x14ac:dyDescent="0.2"/>
    <row r="11658" s="13" customFormat="1" x14ac:dyDescent="0.2"/>
    <row r="11659" s="13" customFormat="1" x14ac:dyDescent="0.2"/>
    <row r="11660" s="13" customFormat="1" x14ac:dyDescent="0.2"/>
    <row r="11661" s="13" customFormat="1" x14ac:dyDescent="0.2"/>
    <row r="11662" s="13" customFormat="1" x14ac:dyDescent="0.2"/>
    <row r="11663" s="13" customFormat="1" x14ac:dyDescent="0.2"/>
    <row r="11664" s="13" customFormat="1" x14ac:dyDescent="0.2"/>
    <row r="11665" s="13" customFormat="1" x14ac:dyDescent="0.2"/>
    <row r="11666" s="13" customFormat="1" x14ac:dyDescent="0.2"/>
    <row r="11667" s="13" customFormat="1" x14ac:dyDescent="0.2"/>
    <row r="11668" s="13" customFormat="1" x14ac:dyDescent="0.2"/>
    <row r="11669" s="13" customFormat="1" x14ac:dyDescent="0.2"/>
    <row r="11670" s="13" customFormat="1" x14ac:dyDescent="0.2"/>
    <row r="11671" s="13" customFormat="1" x14ac:dyDescent="0.2"/>
    <row r="11672" s="13" customFormat="1" x14ac:dyDescent="0.2"/>
    <row r="11673" s="13" customFormat="1" x14ac:dyDescent="0.2"/>
    <row r="11674" s="13" customFormat="1" x14ac:dyDescent="0.2"/>
    <row r="11675" s="13" customFormat="1" x14ac:dyDescent="0.2"/>
    <row r="11676" s="13" customFormat="1" x14ac:dyDescent="0.2"/>
    <row r="11677" s="13" customFormat="1" x14ac:dyDescent="0.2"/>
    <row r="11678" s="13" customFormat="1" x14ac:dyDescent="0.2"/>
    <row r="11679" s="13" customFormat="1" x14ac:dyDescent="0.2"/>
    <row r="11680" s="13" customFormat="1" x14ac:dyDescent="0.2"/>
    <row r="11681" s="13" customFormat="1" x14ac:dyDescent="0.2"/>
    <row r="11682" s="13" customFormat="1" x14ac:dyDescent="0.2"/>
    <row r="11683" s="13" customFormat="1" x14ac:dyDescent="0.2"/>
    <row r="11684" s="13" customFormat="1" x14ac:dyDescent="0.2"/>
    <row r="11685" s="13" customFormat="1" x14ac:dyDescent="0.2"/>
    <row r="11686" s="13" customFormat="1" x14ac:dyDescent="0.2"/>
    <row r="11687" s="13" customFormat="1" x14ac:dyDescent="0.2"/>
    <row r="11688" s="13" customFormat="1" x14ac:dyDescent="0.2"/>
    <row r="11689" s="13" customFormat="1" x14ac:dyDescent="0.2"/>
    <row r="11690" s="13" customFormat="1" x14ac:dyDescent="0.2"/>
    <row r="11691" s="13" customFormat="1" x14ac:dyDescent="0.2"/>
    <row r="11692" s="13" customFormat="1" x14ac:dyDescent="0.2"/>
    <row r="11693" s="13" customFormat="1" x14ac:dyDescent="0.2"/>
    <row r="11694" s="13" customFormat="1" x14ac:dyDescent="0.2"/>
    <row r="11695" s="13" customFormat="1" x14ac:dyDescent="0.2"/>
    <row r="11696" s="13" customFormat="1" x14ac:dyDescent="0.2"/>
    <row r="11697" s="13" customFormat="1" x14ac:dyDescent="0.2"/>
    <row r="11698" s="13" customFormat="1" x14ac:dyDescent="0.2"/>
    <row r="11699" s="13" customFormat="1" x14ac:dyDescent="0.2"/>
    <row r="11700" s="13" customFormat="1" x14ac:dyDescent="0.2"/>
    <row r="11701" s="13" customFormat="1" x14ac:dyDescent="0.2"/>
    <row r="11702" s="13" customFormat="1" x14ac:dyDescent="0.2"/>
    <row r="11703" s="13" customFormat="1" x14ac:dyDescent="0.2"/>
    <row r="11704" s="13" customFormat="1" x14ac:dyDescent="0.2"/>
    <row r="11705" s="13" customFormat="1" x14ac:dyDescent="0.2"/>
    <row r="11706" s="13" customFormat="1" x14ac:dyDescent="0.2"/>
    <row r="11707" s="13" customFormat="1" x14ac:dyDescent="0.2"/>
    <row r="11708" s="13" customFormat="1" x14ac:dyDescent="0.2"/>
    <row r="11709" s="13" customFormat="1" x14ac:dyDescent="0.2"/>
    <row r="11710" s="13" customFormat="1" x14ac:dyDescent="0.2"/>
    <row r="11711" s="13" customFormat="1" x14ac:dyDescent="0.2"/>
    <row r="11712" s="13" customFormat="1" x14ac:dyDescent="0.2"/>
    <row r="11713" s="13" customFormat="1" x14ac:dyDescent="0.2"/>
    <row r="11714" s="13" customFormat="1" x14ac:dyDescent="0.2"/>
    <row r="11715" s="13" customFormat="1" x14ac:dyDescent="0.2"/>
    <row r="11716" s="13" customFormat="1" x14ac:dyDescent="0.2"/>
    <row r="11717" s="13" customFormat="1" x14ac:dyDescent="0.2"/>
    <row r="11718" s="13" customFormat="1" x14ac:dyDescent="0.2"/>
    <row r="11719" s="13" customFormat="1" x14ac:dyDescent="0.2"/>
    <row r="11720" s="13" customFormat="1" x14ac:dyDescent="0.2"/>
    <row r="11721" s="13" customFormat="1" x14ac:dyDescent="0.2"/>
    <row r="11722" s="13" customFormat="1" x14ac:dyDescent="0.2"/>
    <row r="11723" s="13" customFormat="1" x14ac:dyDescent="0.2"/>
    <row r="11724" s="13" customFormat="1" x14ac:dyDescent="0.2"/>
    <row r="11725" s="13" customFormat="1" x14ac:dyDescent="0.2"/>
    <row r="11726" s="13" customFormat="1" x14ac:dyDescent="0.2"/>
    <row r="11727" s="13" customFormat="1" x14ac:dyDescent="0.2"/>
    <row r="11728" s="13" customFormat="1" x14ac:dyDescent="0.2"/>
    <row r="11729" s="13" customFormat="1" x14ac:dyDescent="0.2"/>
    <row r="11730" s="13" customFormat="1" x14ac:dyDescent="0.2"/>
    <row r="11731" s="13" customFormat="1" x14ac:dyDescent="0.2"/>
    <row r="11732" s="13" customFormat="1" x14ac:dyDescent="0.2"/>
    <row r="11733" s="13" customFormat="1" x14ac:dyDescent="0.2"/>
    <row r="11734" s="13" customFormat="1" x14ac:dyDescent="0.2"/>
    <row r="11735" s="13" customFormat="1" x14ac:dyDescent="0.2"/>
    <row r="11736" s="13" customFormat="1" x14ac:dyDescent="0.2"/>
    <row r="11737" s="13" customFormat="1" x14ac:dyDescent="0.2"/>
    <row r="11738" s="13" customFormat="1" x14ac:dyDescent="0.2"/>
    <row r="11739" s="13" customFormat="1" x14ac:dyDescent="0.2"/>
    <row r="11740" s="13" customFormat="1" x14ac:dyDescent="0.2"/>
    <row r="11741" s="13" customFormat="1" x14ac:dyDescent="0.2"/>
    <row r="11742" s="13" customFormat="1" x14ac:dyDescent="0.2"/>
    <row r="11743" s="13" customFormat="1" x14ac:dyDescent="0.2"/>
    <row r="11744" s="13" customFormat="1" x14ac:dyDescent="0.2"/>
    <row r="11745" s="13" customFormat="1" x14ac:dyDescent="0.2"/>
    <row r="11746" s="13" customFormat="1" x14ac:dyDescent="0.2"/>
    <row r="11747" s="13" customFormat="1" x14ac:dyDescent="0.2"/>
    <row r="11748" s="13" customFormat="1" x14ac:dyDescent="0.2"/>
    <row r="11749" s="13" customFormat="1" x14ac:dyDescent="0.2"/>
    <row r="11750" s="13" customFormat="1" x14ac:dyDescent="0.2"/>
    <row r="11751" s="13" customFormat="1" x14ac:dyDescent="0.2"/>
    <row r="11752" s="13" customFormat="1" x14ac:dyDescent="0.2"/>
    <row r="11753" s="13" customFormat="1" x14ac:dyDescent="0.2"/>
    <row r="11754" s="13" customFormat="1" x14ac:dyDescent="0.2"/>
    <row r="11755" s="13" customFormat="1" x14ac:dyDescent="0.2"/>
    <row r="11756" s="13" customFormat="1" x14ac:dyDescent="0.2"/>
    <row r="11757" s="13" customFormat="1" x14ac:dyDescent="0.2"/>
    <row r="11758" s="13" customFormat="1" x14ac:dyDescent="0.2"/>
    <row r="11759" s="13" customFormat="1" x14ac:dyDescent="0.2"/>
    <row r="11760" s="13" customFormat="1" x14ac:dyDescent="0.2"/>
    <row r="11761" s="13" customFormat="1" x14ac:dyDescent="0.2"/>
    <row r="11762" s="13" customFormat="1" x14ac:dyDescent="0.2"/>
    <row r="11763" s="13" customFormat="1" x14ac:dyDescent="0.2"/>
    <row r="11764" s="13" customFormat="1" x14ac:dyDescent="0.2"/>
    <row r="11765" s="13" customFormat="1" x14ac:dyDescent="0.2"/>
    <row r="11766" s="13" customFormat="1" x14ac:dyDescent="0.2"/>
    <row r="11767" s="13" customFormat="1" x14ac:dyDescent="0.2"/>
    <row r="11768" s="13" customFormat="1" x14ac:dyDescent="0.2"/>
    <row r="11769" s="13" customFormat="1" x14ac:dyDescent="0.2"/>
    <row r="11770" s="13" customFormat="1" x14ac:dyDescent="0.2"/>
    <row r="11771" s="13" customFormat="1" x14ac:dyDescent="0.2"/>
    <row r="11772" s="13" customFormat="1" x14ac:dyDescent="0.2"/>
    <row r="11773" s="13" customFormat="1" x14ac:dyDescent="0.2"/>
    <row r="11774" s="13" customFormat="1" x14ac:dyDescent="0.2"/>
    <row r="11775" s="13" customFormat="1" x14ac:dyDescent="0.2"/>
    <row r="11776" s="13" customFormat="1" x14ac:dyDescent="0.2"/>
    <row r="11777" s="13" customFormat="1" x14ac:dyDescent="0.2"/>
    <row r="11778" s="13" customFormat="1" x14ac:dyDescent="0.2"/>
    <row r="11779" s="13" customFormat="1" x14ac:dyDescent="0.2"/>
    <row r="11780" s="13" customFormat="1" x14ac:dyDescent="0.2"/>
    <row r="11781" s="13" customFormat="1" x14ac:dyDescent="0.2"/>
    <row r="11782" s="13" customFormat="1" x14ac:dyDescent="0.2"/>
    <row r="11783" s="13" customFormat="1" x14ac:dyDescent="0.2"/>
    <row r="11784" s="13" customFormat="1" x14ac:dyDescent="0.2"/>
    <row r="11785" s="13" customFormat="1" x14ac:dyDescent="0.2"/>
    <row r="11786" s="13" customFormat="1" x14ac:dyDescent="0.2"/>
    <row r="11787" s="13" customFormat="1" x14ac:dyDescent="0.2"/>
    <row r="11788" s="13" customFormat="1" x14ac:dyDescent="0.2"/>
    <row r="11789" s="13" customFormat="1" x14ac:dyDescent="0.2"/>
    <row r="11790" s="13" customFormat="1" x14ac:dyDescent="0.2"/>
    <row r="11791" s="13" customFormat="1" x14ac:dyDescent="0.2"/>
    <row r="11792" s="13" customFormat="1" x14ac:dyDescent="0.2"/>
    <row r="11793" s="13" customFormat="1" x14ac:dyDescent="0.2"/>
    <row r="11794" s="13" customFormat="1" x14ac:dyDescent="0.2"/>
    <row r="11795" s="13" customFormat="1" x14ac:dyDescent="0.2"/>
    <row r="11796" s="13" customFormat="1" x14ac:dyDescent="0.2"/>
    <row r="11797" s="13" customFormat="1" x14ac:dyDescent="0.2"/>
    <row r="11798" s="13" customFormat="1" x14ac:dyDescent="0.2"/>
    <row r="11799" s="13" customFormat="1" x14ac:dyDescent="0.2"/>
    <row r="11800" s="13" customFormat="1" x14ac:dyDescent="0.2"/>
    <row r="11801" s="13" customFormat="1" x14ac:dyDescent="0.2"/>
    <row r="11802" s="13" customFormat="1" x14ac:dyDescent="0.2"/>
    <row r="11803" s="13" customFormat="1" x14ac:dyDescent="0.2"/>
    <row r="11804" s="13" customFormat="1" x14ac:dyDescent="0.2"/>
    <row r="11805" s="13" customFormat="1" x14ac:dyDescent="0.2"/>
    <row r="11806" s="13" customFormat="1" x14ac:dyDescent="0.2"/>
    <row r="11807" s="13" customFormat="1" x14ac:dyDescent="0.2"/>
    <row r="11808" s="13" customFormat="1" x14ac:dyDescent="0.2"/>
    <row r="11809" s="13" customFormat="1" x14ac:dyDescent="0.2"/>
    <row r="11810" s="13" customFormat="1" x14ac:dyDescent="0.2"/>
    <row r="11811" s="13" customFormat="1" x14ac:dyDescent="0.2"/>
    <row r="11812" s="13" customFormat="1" x14ac:dyDescent="0.2"/>
    <row r="11813" s="13" customFormat="1" x14ac:dyDescent="0.2"/>
    <row r="11814" s="13" customFormat="1" x14ac:dyDescent="0.2"/>
    <row r="11815" s="13" customFormat="1" x14ac:dyDescent="0.2"/>
    <row r="11816" s="13" customFormat="1" x14ac:dyDescent="0.2"/>
    <row r="11817" s="13" customFormat="1" x14ac:dyDescent="0.2"/>
    <row r="11818" s="13" customFormat="1" x14ac:dyDescent="0.2"/>
    <row r="11819" s="13" customFormat="1" x14ac:dyDescent="0.2"/>
    <row r="11820" s="13" customFormat="1" x14ac:dyDescent="0.2"/>
    <row r="11821" s="13" customFormat="1" x14ac:dyDescent="0.2"/>
    <row r="11822" s="13" customFormat="1" x14ac:dyDescent="0.2"/>
    <row r="11823" s="13" customFormat="1" x14ac:dyDescent="0.2"/>
    <row r="11824" s="13" customFormat="1" x14ac:dyDescent="0.2"/>
    <row r="11825" s="13" customFormat="1" x14ac:dyDescent="0.2"/>
    <row r="11826" s="13" customFormat="1" x14ac:dyDescent="0.2"/>
    <row r="11827" s="13" customFormat="1" x14ac:dyDescent="0.2"/>
    <row r="11828" s="13" customFormat="1" x14ac:dyDescent="0.2"/>
    <row r="11829" s="13" customFormat="1" x14ac:dyDescent="0.2"/>
    <row r="11830" s="13" customFormat="1" x14ac:dyDescent="0.2"/>
    <row r="11831" s="13" customFormat="1" x14ac:dyDescent="0.2"/>
    <row r="11832" s="13" customFormat="1" x14ac:dyDescent="0.2"/>
    <row r="11833" s="13" customFormat="1" x14ac:dyDescent="0.2"/>
    <row r="11834" s="13" customFormat="1" x14ac:dyDescent="0.2"/>
    <row r="11835" s="13" customFormat="1" x14ac:dyDescent="0.2"/>
    <row r="11836" s="13" customFormat="1" x14ac:dyDescent="0.2"/>
    <row r="11837" s="13" customFormat="1" x14ac:dyDescent="0.2"/>
    <row r="11838" s="13" customFormat="1" x14ac:dyDescent="0.2"/>
    <row r="11839" s="13" customFormat="1" x14ac:dyDescent="0.2"/>
    <row r="11840" s="13" customFormat="1" x14ac:dyDescent="0.2"/>
    <row r="11841" s="13" customFormat="1" x14ac:dyDescent="0.2"/>
    <row r="11842" s="13" customFormat="1" x14ac:dyDescent="0.2"/>
    <row r="11843" s="13" customFormat="1" x14ac:dyDescent="0.2"/>
    <row r="11844" s="13" customFormat="1" x14ac:dyDescent="0.2"/>
    <row r="11845" s="13" customFormat="1" x14ac:dyDescent="0.2"/>
    <row r="11846" s="13" customFormat="1" x14ac:dyDescent="0.2"/>
    <row r="11847" s="13" customFormat="1" x14ac:dyDescent="0.2"/>
    <row r="11848" s="13" customFormat="1" x14ac:dyDescent="0.2"/>
    <row r="11849" s="13" customFormat="1" x14ac:dyDescent="0.2"/>
    <row r="11850" s="13" customFormat="1" x14ac:dyDescent="0.2"/>
    <row r="11851" s="13" customFormat="1" x14ac:dyDescent="0.2"/>
    <row r="11852" s="13" customFormat="1" x14ac:dyDescent="0.2"/>
    <row r="11853" s="13" customFormat="1" x14ac:dyDescent="0.2"/>
    <row r="11854" s="13" customFormat="1" x14ac:dyDescent="0.2"/>
    <row r="11855" s="13" customFormat="1" x14ac:dyDescent="0.2"/>
    <row r="11856" s="13" customFormat="1" x14ac:dyDescent="0.2"/>
    <row r="11857" s="13" customFormat="1" x14ac:dyDescent="0.2"/>
    <row r="11858" s="13" customFormat="1" x14ac:dyDescent="0.2"/>
    <row r="11859" s="13" customFormat="1" x14ac:dyDescent="0.2"/>
    <row r="11860" s="13" customFormat="1" x14ac:dyDescent="0.2"/>
    <row r="11861" s="13" customFormat="1" x14ac:dyDescent="0.2"/>
    <row r="11862" s="13" customFormat="1" x14ac:dyDescent="0.2"/>
    <row r="11863" s="13" customFormat="1" x14ac:dyDescent="0.2"/>
    <row r="11864" s="13" customFormat="1" x14ac:dyDescent="0.2"/>
    <row r="11865" s="13" customFormat="1" x14ac:dyDescent="0.2"/>
    <row r="11866" s="13" customFormat="1" x14ac:dyDescent="0.2"/>
    <row r="11867" s="13" customFormat="1" x14ac:dyDescent="0.2"/>
    <row r="11868" s="13" customFormat="1" x14ac:dyDescent="0.2"/>
    <row r="11869" s="13" customFormat="1" x14ac:dyDescent="0.2"/>
    <row r="11870" s="13" customFormat="1" x14ac:dyDescent="0.2"/>
    <row r="11871" s="13" customFormat="1" x14ac:dyDescent="0.2"/>
    <row r="11872" s="13" customFormat="1" x14ac:dyDescent="0.2"/>
    <row r="11873" s="13" customFormat="1" x14ac:dyDescent="0.2"/>
    <row r="11874" s="13" customFormat="1" x14ac:dyDescent="0.2"/>
    <row r="11875" s="13" customFormat="1" x14ac:dyDescent="0.2"/>
    <row r="11876" s="13" customFormat="1" x14ac:dyDescent="0.2"/>
    <row r="11877" s="13" customFormat="1" x14ac:dyDescent="0.2"/>
    <row r="11878" s="13" customFormat="1" x14ac:dyDescent="0.2"/>
    <row r="11879" s="13" customFormat="1" x14ac:dyDescent="0.2"/>
    <row r="11880" s="13" customFormat="1" x14ac:dyDescent="0.2"/>
    <row r="11881" s="13" customFormat="1" x14ac:dyDescent="0.2"/>
    <row r="11882" s="13" customFormat="1" x14ac:dyDescent="0.2"/>
    <row r="11883" s="13" customFormat="1" x14ac:dyDescent="0.2"/>
    <row r="11884" s="13" customFormat="1" x14ac:dyDescent="0.2"/>
    <row r="11885" s="13" customFormat="1" x14ac:dyDescent="0.2"/>
    <row r="11886" s="13" customFormat="1" x14ac:dyDescent="0.2"/>
    <row r="11887" s="13" customFormat="1" x14ac:dyDescent="0.2"/>
    <row r="11888" s="13" customFormat="1" x14ac:dyDescent="0.2"/>
    <row r="11889" s="13" customFormat="1" x14ac:dyDescent="0.2"/>
    <row r="11890" s="13" customFormat="1" x14ac:dyDescent="0.2"/>
    <row r="11891" s="13" customFormat="1" x14ac:dyDescent="0.2"/>
    <row r="11892" s="13" customFormat="1" x14ac:dyDescent="0.2"/>
    <row r="11893" s="13" customFormat="1" x14ac:dyDescent="0.2"/>
    <row r="11894" s="13" customFormat="1" x14ac:dyDescent="0.2"/>
    <row r="11895" s="13" customFormat="1" x14ac:dyDescent="0.2"/>
    <row r="11896" s="13" customFormat="1" x14ac:dyDescent="0.2"/>
    <row r="11897" s="13" customFormat="1" x14ac:dyDescent="0.2"/>
    <row r="11898" s="13" customFormat="1" x14ac:dyDescent="0.2"/>
    <row r="11899" s="13" customFormat="1" x14ac:dyDescent="0.2"/>
    <row r="11900" s="13" customFormat="1" x14ac:dyDescent="0.2"/>
    <row r="11901" s="13" customFormat="1" x14ac:dyDescent="0.2"/>
    <row r="11902" s="13" customFormat="1" x14ac:dyDescent="0.2"/>
    <row r="11903" s="13" customFormat="1" x14ac:dyDescent="0.2"/>
    <row r="11904" s="13" customFormat="1" x14ac:dyDescent="0.2"/>
    <row r="11905" s="13" customFormat="1" x14ac:dyDescent="0.2"/>
    <row r="11906" s="13" customFormat="1" x14ac:dyDescent="0.2"/>
    <row r="11907" s="13" customFormat="1" x14ac:dyDescent="0.2"/>
    <row r="11908" s="13" customFormat="1" x14ac:dyDescent="0.2"/>
    <row r="11909" s="13" customFormat="1" x14ac:dyDescent="0.2"/>
    <row r="11910" s="13" customFormat="1" x14ac:dyDescent="0.2"/>
    <row r="11911" s="13" customFormat="1" x14ac:dyDescent="0.2"/>
    <row r="11912" s="13" customFormat="1" x14ac:dyDescent="0.2"/>
    <row r="11913" s="13" customFormat="1" x14ac:dyDescent="0.2"/>
    <row r="11914" s="13" customFormat="1" x14ac:dyDescent="0.2"/>
    <row r="11915" s="13" customFormat="1" x14ac:dyDescent="0.2"/>
    <row r="11916" s="13" customFormat="1" x14ac:dyDescent="0.2"/>
    <row r="11917" s="13" customFormat="1" x14ac:dyDescent="0.2"/>
    <row r="11918" s="13" customFormat="1" x14ac:dyDescent="0.2"/>
    <row r="11919" s="13" customFormat="1" x14ac:dyDescent="0.2"/>
    <row r="11920" s="13" customFormat="1" x14ac:dyDescent="0.2"/>
    <row r="11921" s="13" customFormat="1" x14ac:dyDescent="0.2"/>
    <row r="11922" s="13" customFormat="1" x14ac:dyDescent="0.2"/>
    <row r="11923" s="13" customFormat="1" x14ac:dyDescent="0.2"/>
    <row r="11924" s="13" customFormat="1" x14ac:dyDescent="0.2"/>
    <row r="11925" s="13" customFormat="1" x14ac:dyDescent="0.2"/>
    <row r="11926" s="13" customFormat="1" x14ac:dyDescent="0.2"/>
    <row r="11927" s="13" customFormat="1" x14ac:dyDescent="0.2"/>
    <row r="11928" s="13" customFormat="1" x14ac:dyDescent="0.2"/>
    <row r="11929" s="13" customFormat="1" x14ac:dyDescent="0.2"/>
    <row r="11930" s="13" customFormat="1" x14ac:dyDescent="0.2"/>
    <row r="11931" s="13" customFormat="1" x14ac:dyDescent="0.2"/>
    <row r="11932" s="13" customFormat="1" x14ac:dyDescent="0.2"/>
    <row r="11933" s="13" customFormat="1" x14ac:dyDescent="0.2"/>
    <row r="11934" s="13" customFormat="1" x14ac:dyDescent="0.2"/>
    <row r="11935" s="13" customFormat="1" x14ac:dyDescent="0.2"/>
    <row r="11936" s="13" customFormat="1" x14ac:dyDescent="0.2"/>
    <row r="11937" s="13" customFormat="1" x14ac:dyDescent="0.2"/>
    <row r="11938" s="13" customFormat="1" x14ac:dyDescent="0.2"/>
    <row r="11939" s="13" customFormat="1" x14ac:dyDescent="0.2"/>
    <row r="11940" s="13" customFormat="1" x14ac:dyDescent="0.2"/>
    <row r="11941" s="13" customFormat="1" x14ac:dyDescent="0.2"/>
    <row r="11942" s="13" customFormat="1" x14ac:dyDescent="0.2"/>
    <row r="11943" s="13" customFormat="1" x14ac:dyDescent="0.2"/>
    <row r="11944" s="13" customFormat="1" x14ac:dyDescent="0.2"/>
    <row r="11945" s="13" customFormat="1" x14ac:dyDescent="0.2"/>
    <row r="11946" s="13" customFormat="1" x14ac:dyDescent="0.2"/>
    <row r="11947" s="13" customFormat="1" x14ac:dyDescent="0.2"/>
    <row r="11948" s="13" customFormat="1" x14ac:dyDescent="0.2"/>
    <row r="11949" s="13" customFormat="1" x14ac:dyDescent="0.2"/>
    <row r="11950" s="13" customFormat="1" x14ac:dyDescent="0.2"/>
    <row r="11951" s="13" customFormat="1" x14ac:dyDescent="0.2"/>
    <row r="11952" s="13" customFormat="1" x14ac:dyDescent="0.2"/>
    <row r="11953" s="13" customFormat="1" x14ac:dyDescent="0.2"/>
    <row r="11954" s="13" customFormat="1" x14ac:dyDescent="0.2"/>
    <row r="11955" s="13" customFormat="1" x14ac:dyDescent="0.2"/>
    <row r="11956" s="13" customFormat="1" x14ac:dyDescent="0.2"/>
    <row r="11957" s="13" customFormat="1" x14ac:dyDescent="0.2"/>
    <row r="11958" s="13" customFormat="1" x14ac:dyDescent="0.2"/>
    <row r="11959" s="13" customFormat="1" x14ac:dyDescent="0.2"/>
    <row r="11960" s="13" customFormat="1" x14ac:dyDescent="0.2"/>
    <row r="11961" s="13" customFormat="1" x14ac:dyDescent="0.2"/>
    <row r="11962" s="13" customFormat="1" x14ac:dyDescent="0.2"/>
    <row r="11963" s="13" customFormat="1" x14ac:dyDescent="0.2"/>
    <row r="11964" s="13" customFormat="1" x14ac:dyDescent="0.2"/>
    <row r="11965" s="13" customFormat="1" x14ac:dyDescent="0.2"/>
    <row r="11966" s="13" customFormat="1" x14ac:dyDescent="0.2"/>
    <row r="11967" s="13" customFormat="1" x14ac:dyDescent="0.2"/>
    <row r="11968" s="13" customFormat="1" x14ac:dyDescent="0.2"/>
    <row r="11969" s="13" customFormat="1" x14ac:dyDescent="0.2"/>
    <row r="11970" s="13" customFormat="1" x14ac:dyDescent="0.2"/>
    <row r="11971" s="13" customFormat="1" x14ac:dyDescent="0.2"/>
    <row r="11972" s="13" customFormat="1" x14ac:dyDescent="0.2"/>
    <row r="11973" s="13" customFormat="1" x14ac:dyDescent="0.2"/>
    <row r="11974" s="13" customFormat="1" x14ac:dyDescent="0.2"/>
    <row r="11975" s="13" customFormat="1" x14ac:dyDescent="0.2"/>
    <row r="11976" s="13" customFormat="1" x14ac:dyDescent="0.2"/>
    <row r="11977" s="13" customFormat="1" x14ac:dyDescent="0.2"/>
    <row r="11978" s="13" customFormat="1" x14ac:dyDescent="0.2"/>
    <row r="11979" s="13" customFormat="1" x14ac:dyDescent="0.2"/>
    <row r="11980" s="13" customFormat="1" x14ac:dyDescent="0.2"/>
    <row r="11981" s="13" customFormat="1" x14ac:dyDescent="0.2"/>
    <row r="11982" s="13" customFormat="1" x14ac:dyDescent="0.2"/>
    <row r="11983" s="13" customFormat="1" x14ac:dyDescent="0.2"/>
    <row r="11984" s="13" customFormat="1" x14ac:dyDescent="0.2"/>
    <row r="11985" s="13" customFormat="1" x14ac:dyDescent="0.2"/>
    <row r="11986" s="13" customFormat="1" x14ac:dyDescent="0.2"/>
    <row r="11987" s="13" customFormat="1" x14ac:dyDescent="0.2"/>
    <row r="11988" s="13" customFormat="1" x14ac:dyDescent="0.2"/>
    <row r="11989" s="13" customFormat="1" x14ac:dyDescent="0.2"/>
    <row r="11990" s="13" customFormat="1" x14ac:dyDescent="0.2"/>
    <row r="11991" s="13" customFormat="1" x14ac:dyDescent="0.2"/>
    <row r="11992" s="13" customFormat="1" x14ac:dyDescent="0.2"/>
    <row r="11993" s="13" customFormat="1" x14ac:dyDescent="0.2"/>
    <row r="11994" s="13" customFormat="1" x14ac:dyDescent="0.2"/>
    <row r="11995" s="13" customFormat="1" x14ac:dyDescent="0.2"/>
    <row r="11996" s="13" customFormat="1" x14ac:dyDescent="0.2"/>
    <row r="11997" s="13" customFormat="1" x14ac:dyDescent="0.2"/>
    <row r="11998" s="13" customFormat="1" x14ac:dyDescent="0.2"/>
    <row r="11999" s="13" customFormat="1" x14ac:dyDescent="0.2"/>
    <row r="12000" s="13" customFormat="1" x14ac:dyDescent="0.2"/>
    <row r="12001" s="13" customFormat="1" x14ac:dyDescent="0.2"/>
    <row r="12002" s="13" customFormat="1" x14ac:dyDescent="0.2"/>
    <row r="12003" s="13" customFormat="1" x14ac:dyDescent="0.2"/>
    <row r="12004" s="13" customFormat="1" x14ac:dyDescent="0.2"/>
    <row r="12005" s="13" customFormat="1" x14ac:dyDescent="0.2"/>
    <row r="12006" s="13" customFormat="1" x14ac:dyDescent="0.2"/>
    <row r="12007" s="13" customFormat="1" x14ac:dyDescent="0.2"/>
    <row r="12008" s="13" customFormat="1" x14ac:dyDescent="0.2"/>
    <row r="12009" s="13" customFormat="1" x14ac:dyDescent="0.2"/>
    <row r="12010" s="13" customFormat="1" x14ac:dyDescent="0.2"/>
    <row r="12011" s="13" customFormat="1" x14ac:dyDescent="0.2"/>
    <row r="12012" s="13" customFormat="1" x14ac:dyDescent="0.2"/>
    <row r="12013" s="13" customFormat="1" x14ac:dyDescent="0.2"/>
    <row r="12014" s="13" customFormat="1" x14ac:dyDescent="0.2"/>
    <row r="12015" s="13" customFormat="1" x14ac:dyDescent="0.2"/>
    <row r="12016" s="13" customFormat="1" x14ac:dyDescent="0.2"/>
    <row r="12017" s="13" customFormat="1" x14ac:dyDescent="0.2"/>
    <row r="12018" s="13" customFormat="1" x14ac:dyDescent="0.2"/>
    <row r="12019" s="13" customFormat="1" x14ac:dyDescent="0.2"/>
    <row r="12020" s="13" customFormat="1" x14ac:dyDescent="0.2"/>
    <row r="12021" s="13" customFormat="1" x14ac:dyDescent="0.2"/>
    <row r="12022" s="13" customFormat="1" x14ac:dyDescent="0.2"/>
    <row r="12023" s="13" customFormat="1" x14ac:dyDescent="0.2"/>
    <row r="12024" s="13" customFormat="1" x14ac:dyDescent="0.2"/>
    <row r="12025" s="13" customFormat="1" x14ac:dyDescent="0.2"/>
    <row r="12026" s="13" customFormat="1" x14ac:dyDescent="0.2"/>
    <row r="12027" s="13" customFormat="1" x14ac:dyDescent="0.2"/>
    <row r="12028" s="13" customFormat="1" x14ac:dyDescent="0.2"/>
    <row r="12029" s="13" customFormat="1" x14ac:dyDescent="0.2"/>
    <row r="12030" s="13" customFormat="1" x14ac:dyDescent="0.2"/>
    <row r="12031" s="13" customFormat="1" x14ac:dyDescent="0.2"/>
    <row r="12032" s="13" customFormat="1" x14ac:dyDescent="0.2"/>
    <row r="12033" s="13" customFormat="1" x14ac:dyDescent="0.2"/>
    <row r="12034" s="13" customFormat="1" x14ac:dyDescent="0.2"/>
    <row r="12035" s="13" customFormat="1" x14ac:dyDescent="0.2"/>
    <row r="12036" s="13" customFormat="1" x14ac:dyDescent="0.2"/>
    <row r="12037" s="13" customFormat="1" x14ac:dyDescent="0.2"/>
    <row r="12038" s="13" customFormat="1" x14ac:dyDescent="0.2"/>
    <row r="12039" s="13" customFormat="1" x14ac:dyDescent="0.2"/>
    <row r="12040" s="13" customFormat="1" x14ac:dyDescent="0.2"/>
    <row r="12041" s="13" customFormat="1" x14ac:dyDescent="0.2"/>
    <row r="12042" s="13" customFormat="1" x14ac:dyDescent="0.2"/>
    <row r="12043" s="13" customFormat="1" x14ac:dyDescent="0.2"/>
    <row r="12044" s="13" customFormat="1" x14ac:dyDescent="0.2"/>
    <row r="12045" s="13" customFormat="1" x14ac:dyDescent="0.2"/>
    <row r="12046" s="13" customFormat="1" x14ac:dyDescent="0.2"/>
    <row r="12047" s="13" customFormat="1" x14ac:dyDescent="0.2"/>
    <row r="12048" s="13" customFormat="1" x14ac:dyDescent="0.2"/>
    <row r="12049" s="13" customFormat="1" x14ac:dyDescent="0.2"/>
    <row r="12050" s="13" customFormat="1" x14ac:dyDescent="0.2"/>
    <row r="12051" s="13" customFormat="1" x14ac:dyDescent="0.2"/>
    <row r="12052" s="13" customFormat="1" x14ac:dyDescent="0.2"/>
    <row r="12053" s="13" customFormat="1" x14ac:dyDescent="0.2"/>
    <row r="12054" s="13" customFormat="1" x14ac:dyDescent="0.2"/>
    <row r="12055" s="13" customFormat="1" x14ac:dyDescent="0.2"/>
    <row r="12056" s="13" customFormat="1" x14ac:dyDescent="0.2"/>
    <row r="12057" s="13" customFormat="1" x14ac:dyDescent="0.2"/>
    <row r="12058" s="13" customFormat="1" x14ac:dyDescent="0.2"/>
    <row r="12059" s="13" customFormat="1" x14ac:dyDescent="0.2"/>
    <row r="12060" s="13" customFormat="1" x14ac:dyDescent="0.2"/>
    <row r="12061" s="13" customFormat="1" x14ac:dyDescent="0.2"/>
    <row r="12062" s="13" customFormat="1" x14ac:dyDescent="0.2"/>
    <row r="12063" s="13" customFormat="1" x14ac:dyDescent="0.2"/>
    <row r="12064" s="13" customFormat="1" x14ac:dyDescent="0.2"/>
    <row r="12065" s="13" customFormat="1" x14ac:dyDescent="0.2"/>
    <row r="12066" s="13" customFormat="1" x14ac:dyDescent="0.2"/>
    <row r="12067" s="13" customFormat="1" x14ac:dyDescent="0.2"/>
    <row r="12068" s="13" customFormat="1" x14ac:dyDescent="0.2"/>
    <row r="12069" s="13" customFormat="1" x14ac:dyDescent="0.2"/>
    <row r="12070" s="13" customFormat="1" x14ac:dyDescent="0.2"/>
    <row r="12071" s="13" customFormat="1" x14ac:dyDescent="0.2"/>
    <row r="12072" s="13" customFormat="1" x14ac:dyDescent="0.2"/>
    <row r="12073" s="13" customFormat="1" x14ac:dyDescent="0.2"/>
    <row r="12074" s="13" customFormat="1" x14ac:dyDescent="0.2"/>
    <row r="12075" s="13" customFormat="1" x14ac:dyDescent="0.2"/>
    <row r="12076" s="13" customFormat="1" x14ac:dyDescent="0.2"/>
    <row r="12077" s="13" customFormat="1" x14ac:dyDescent="0.2"/>
    <row r="12078" s="13" customFormat="1" x14ac:dyDescent="0.2"/>
    <row r="12079" s="13" customFormat="1" x14ac:dyDescent="0.2"/>
    <row r="12080" s="13" customFormat="1" x14ac:dyDescent="0.2"/>
    <row r="12081" s="13" customFormat="1" x14ac:dyDescent="0.2"/>
    <row r="12082" s="13" customFormat="1" x14ac:dyDescent="0.2"/>
    <row r="12083" s="13" customFormat="1" x14ac:dyDescent="0.2"/>
    <row r="12084" s="13" customFormat="1" x14ac:dyDescent="0.2"/>
    <row r="12085" s="13" customFormat="1" x14ac:dyDescent="0.2"/>
    <row r="12086" s="13" customFormat="1" x14ac:dyDescent="0.2"/>
    <row r="12087" s="13" customFormat="1" x14ac:dyDescent="0.2"/>
    <row r="12088" s="13" customFormat="1" x14ac:dyDescent="0.2"/>
    <row r="12089" s="13" customFormat="1" x14ac:dyDescent="0.2"/>
    <row r="12090" s="13" customFormat="1" x14ac:dyDescent="0.2"/>
    <row r="12091" s="13" customFormat="1" x14ac:dyDescent="0.2"/>
    <row r="12092" s="13" customFormat="1" x14ac:dyDescent="0.2"/>
    <row r="12093" s="13" customFormat="1" x14ac:dyDescent="0.2"/>
    <row r="12094" s="13" customFormat="1" x14ac:dyDescent="0.2"/>
    <row r="12095" s="13" customFormat="1" x14ac:dyDescent="0.2"/>
    <row r="12096" s="13" customFormat="1" x14ac:dyDescent="0.2"/>
    <row r="12097" s="13" customFormat="1" x14ac:dyDescent="0.2"/>
    <row r="12098" s="13" customFormat="1" x14ac:dyDescent="0.2"/>
    <row r="12099" s="13" customFormat="1" x14ac:dyDescent="0.2"/>
    <row r="12100" s="13" customFormat="1" x14ac:dyDescent="0.2"/>
    <row r="12101" s="13" customFormat="1" x14ac:dyDescent="0.2"/>
    <row r="12102" s="13" customFormat="1" x14ac:dyDescent="0.2"/>
    <row r="12103" s="13" customFormat="1" x14ac:dyDescent="0.2"/>
    <row r="12104" s="13" customFormat="1" x14ac:dyDescent="0.2"/>
    <row r="12105" s="13" customFormat="1" x14ac:dyDescent="0.2"/>
    <row r="12106" s="13" customFormat="1" x14ac:dyDescent="0.2"/>
    <row r="12107" s="13" customFormat="1" x14ac:dyDescent="0.2"/>
    <row r="12108" s="13" customFormat="1" x14ac:dyDescent="0.2"/>
    <row r="12109" s="13" customFormat="1" x14ac:dyDescent="0.2"/>
    <row r="12110" s="13" customFormat="1" x14ac:dyDescent="0.2"/>
    <row r="12111" s="13" customFormat="1" x14ac:dyDescent="0.2"/>
    <row r="12112" s="13" customFormat="1" x14ac:dyDescent="0.2"/>
    <row r="12113" s="13" customFormat="1" x14ac:dyDescent="0.2"/>
    <row r="12114" s="13" customFormat="1" x14ac:dyDescent="0.2"/>
    <row r="12115" s="13" customFormat="1" x14ac:dyDescent="0.2"/>
    <row r="12116" s="13" customFormat="1" x14ac:dyDescent="0.2"/>
    <row r="12117" s="13" customFormat="1" x14ac:dyDescent="0.2"/>
    <row r="12118" s="13" customFormat="1" x14ac:dyDescent="0.2"/>
    <row r="12119" s="13" customFormat="1" x14ac:dyDescent="0.2"/>
    <row r="12120" s="13" customFormat="1" x14ac:dyDescent="0.2"/>
    <row r="12121" s="13" customFormat="1" x14ac:dyDescent="0.2"/>
    <row r="12122" s="13" customFormat="1" x14ac:dyDescent="0.2"/>
    <row r="12123" s="13" customFormat="1" x14ac:dyDescent="0.2"/>
    <row r="12124" s="13" customFormat="1" x14ac:dyDescent="0.2"/>
    <row r="12125" s="13" customFormat="1" x14ac:dyDescent="0.2"/>
    <row r="12126" s="13" customFormat="1" x14ac:dyDescent="0.2"/>
    <row r="12127" s="13" customFormat="1" x14ac:dyDescent="0.2"/>
    <row r="12128" s="13" customFormat="1" x14ac:dyDescent="0.2"/>
    <row r="12129" s="13" customFormat="1" x14ac:dyDescent="0.2"/>
    <row r="12130" s="13" customFormat="1" x14ac:dyDescent="0.2"/>
    <row r="12131" s="13" customFormat="1" x14ac:dyDescent="0.2"/>
    <row r="12132" s="13" customFormat="1" x14ac:dyDescent="0.2"/>
    <row r="12133" s="13" customFormat="1" x14ac:dyDescent="0.2"/>
    <row r="12134" s="13" customFormat="1" x14ac:dyDescent="0.2"/>
    <row r="12135" s="13" customFormat="1" x14ac:dyDescent="0.2"/>
    <row r="12136" s="13" customFormat="1" x14ac:dyDescent="0.2"/>
    <row r="12137" s="13" customFormat="1" x14ac:dyDescent="0.2"/>
    <row r="12138" s="13" customFormat="1" x14ac:dyDescent="0.2"/>
    <row r="12139" s="13" customFormat="1" x14ac:dyDescent="0.2"/>
    <row r="12140" s="13" customFormat="1" x14ac:dyDescent="0.2"/>
    <row r="12141" s="13" customFormat="1" x14ac:dyDescent="0.2"/>
    <row r="12142" s="13" customFormat="1" x14ac:dyDescent="0.2"/>
    <row r="12143" s="13" customFormat="1" x14ac:dyDescent="0.2"/>
    <row r="12144" s="13" customFormat="1" x14ac:dyDescent="0.2"/>
    <row r="12145" s="13" customFormat="1" x14ac:dyDescent="0.2"/>
    <row r="12146" s="13" customFormat="1" x14ac:dyDescent="0.2"/>
    <row r="12147" s="13" customFormat="1" x14ac:dyDescent="0.2"/>
    <row r="12148" s="13" customFormat="1" x14ac:dyDescent="0.2"/>
    <row r="12149" s="13" customFormat="1" x14ac:dyDescent="0.2"/>
    <row r="12150" s="13" customFormat="1" x14ac:dyDescent="0.2"/>
    <row r="12151" s="13" customFormat="1" x14ac:dyDescent="0.2"/>
    <row r="12152" s="13" customFormat="1" x14ac:dyDescent="0.2"/>
    <row r="12153" s="13" customFormat="1" x14ac:dyDescent="0.2"/>
    <row r="12154" s="13" customFormat="1" x14ac:dyDescent="0.2"/>
    <row r="12155" s="13" customFormat="1" x14ac:dyDescent="0.2"/>
    <row r="12156" s="13" customFormat="1" x14ac:dyDescent="0.2"/>
    <row r="12157" s="13" customFormat="1" x14ac:dyDescent="0.2"/>
    <row r="12158" s="13" customFormat="1" x14ac:dyDescent="0.2"/>
    <row r="12159" s="13" customFormat="1" x14ac:dyDescent="0.2"/>
    <row r="12160" s="13" customFormat="1" x14ac:dyDescent="0.2"/>
    <row r="12161" s="13" customFormat="1" x14ac:dyDescent="0.2"/>
    <row r="12162" s="13" customFormat="1" x14ac:dyDescent="0.2"/>
    <row r="12163" s="13" customFormat="1" x14ac:dyDescent="0.2"/>
    <row r="12164" s="13" customFormat="1" x14ac:dyDescent="0.2"/>
    <row r="12165" s="13" customFormat="1" x14ac:dyDescent="0.2"/>
    <row r="12166" s="13" customFormat="1" x14ac:dyDescent="0.2"/>
    <row r="12167" s="13" customFormat="1" x14ac:dyDescent="0.2"/>
    <row r="12168" s="13" customFormat="1" x14ac:dyDescent="0.2"/>
    <row r="12169" s="13" customFormat="1" x14ac:dyDescent="0.2"/>
    <row r="12170" s="13" customFormat="1" x14ac:dyDescent="0.2"/>
    <row r="12171" s="13" customFormat="1" x14ac:dyDescent="0.2"/>
    <row r="12172" s="13" customFormat="1" x14ac:dyDescent="0.2"/>
    <row r="12173" s="13" customFormat="1" x14ac:dyDescent="0.2"/>
    <row r="12174" s="13" customFormat="1" x14ac:dyDescent="0.2"/>
    <row r="12175" s="13" customFormat="1" x14ac:dyDescent="0.2"/>
    <row r="12176" s="13" customFormat="1" x14ac:dyDescent="0.2"/>
    <row r="12177" s="13" customFormat="1" x14ac:dyDescent="0.2"/>
    <row r="12178" s="13" customFormat="1" x14ac:dyDescent="0.2"/>
    <row r="12179" s="13" customFormat="1" x14ac:dyDescent="0.2"/>
    <row r="12180" s="13" customFormat="1" x14ac:dyDescent="0.2"/>
    <row r="12181" s="13" customFormat="1" x14ac:dyDescent="0.2"/>
    <row r="12182" s="13" customFormat="1" x14ac:dyDescent="0.2"/>
    <row r="12183" s="13" customFormat="1" x14ac:dyDescent="0.2"/>
    <row r="12184" s="13" customFormat="1" x14ac:dyDescent="0.2"/>
    <row r="12185" s="13" customFormat="1" x14ac:dyDescent="0.2"/>
    <row r="12186" s="13" customFormat="1" x14ac:dyDescent="0.2"/>
    <row r="12187" s="13" customFormat="1" x14ac:dyDescent="0.2"/>
    <row r="12188" s="13" customFormat="1" x14ac:dyDescent="0.2"/>
    <row r="12189" s="13" customFormat="1" x14ac:dyDescent="0.2"/>
    <row r="12190" s="13" customFormat="1" x14ac:dyDescent="0.2"/>
    <row r="12191" s="13" customFormat="1" x14ac:dyDescent="0.2"/>
    <row r="12192" s="13" customFormat="1" x14ac:dyDescent="0.2"/>
    <row r="12193" s="13" customFormat="1" x14ac:dyDescent="0.2"/>
    <row r="12194" s="13" customFormat="1" x14ac:dyDescent="0.2"/>
    <row r="12195" s="13" customFormat="1" x14ac:dyDescent="0.2"/>
    <row r="12196" s="13" customFormat="1" x14ac:dyDescent="0.2"/>
    <row r="12197" s="13" customFormat="1" x14ac:dyDescent="0.2"/>
    <row r="12198" s="13" customFormat="1" x14ac:dyDescent="0.2"/>
    <row r="12199" s="13" customFormat="1" x14ac:dyDescent="0.2"/>
    <row r="12200" s="13" customFormat="1" x14ac:dyDescent="0.2"/>
    <row r="12201" s="13" customFormat="1" x14ac:dyDescent="0.2"/>
    <row r="12202" s="13" customFormat="1" x14ac:dyDescent="0.2"/>
    <row r="12203" s="13" customFormat="1" x14ac:dyDescent="0.2"/>
    <row r="12204" s="13" customFormat="1" x14ac:dyDescent="0.2"/>
    <row r="12205" s="13" customFormat="1" x14ac:dyDescent="0.2"/>
    <row r="12206" s="13" customFormat="1" x14ac:dyDescent="0.2"/>
    <row r="12207" s="13" customFormat="1" x14ac:dyDescent="0.2"/>
    <row r="12208" s="13" customFormat="1" x14ac:dyDescent="0.2"/>
    <row r="12209" s="13" customFormat="1" x14ac:dyDescent="0.2"/>
    <row r="12210" s="13" customFormat="1" x14ac:dyDescent="0.2"/>
    <row r="12211" s="13" customFormat="1" x14ac:dyDescent="0.2"/>
    <row r="12212" s="13" customFormat="1" x14ac:dyDescent="0.2"/>
    <row r="12213" s="13" customFormat="1" x14ac:dyDescent="0.2"/>
    <row r="12214" s="13" customFormat="1" x14ac:dyDescent="0.2"/>
    <row r="12215" s="13" customFormat="1" x14ac:dyDescent="0.2"/>
    <row r="12216" s="13" customFormat="1" x14ac:dyDescent="0.2"/>
    <row r="12217" s="13" customFormat="1" x14ac:dyDescent="0.2"/>
    <row r="12218" s="13" customFormat="1" x14ac:dyDescent="0.2"/>
    <row r="12219" s="13" customFormat="1" x14ac:dyDescent="0.2"/>
    <row r="12220" s="13" customFormat="1" x14ac:dyDescent="0.2"/>
    <row r="12221" s="13" customFormat="1" x14ac:dyDescent="0.2"/>
    <row r="12222" s="13" customFormat="1" x14ac:dyDescent="0.2"/>
    <row r="12223" s="13" customFormat="1" x14ac:dyDescent="0.2"/>
    <row r="12224" s="13" customFormat="1" x14ac:dyDescent="0.2"/>
    <row r="12225" s="13" customFormat="1" x14ac:dyDescent="0.2"/>
    <row r="12226" s="13" customFormat="1" x14ac:dyDescent="0.2"/>
    <row r="12227" s="13" customFormat="1" x14ac:dyDescent="0.2"/>
    <row r="12228" s="13" customFormat="1" x14ac:dyDescent="0.2"/>
    <row r="12229" s="13" customFormat="1" x14ac:dyDescent="0.2"/>
    <row r="12230" s="13" customFormat="1" x14ac:dyDescent="0.2"/>
    <row r="12231" s="13" customFormat="1" x14ac:dyDescent="0.2"/>
    <row r="12232" s="13" customFormat="1" x14ac:dyDescent="0.2"/>
    <row r="12233" s="13" customFormat="1" x14ac:dyDescent="0.2"/>
    <row r="12234" s="13" customFormat="1" x14ac:dyDescent="0.2"/>
    <row r="12235" s="13" customFormat="1" x14ac:dyDescent="0.2"/>
    <row r="12236" s="13" customFormat="1" x14ac:dyDescent="0.2"/>
    <row r="12237" s="13" customFormat="1" x14ac:dyDescent="0.2"/>
    <row r="12238" s="13" customFormat="1" x14ac:dyDescent="0.2"/>
    <row r="12239" s="13" customFormat="1" x14ac:dyDescent="0.2"/>
    <row r="12240" s="13" customFormat="1" x14ac:dyDescent="0.2"/>
    <row r="12241" s="13" customFormat="1" x14ac:dyDescent="0.2"/>
    <row r="12242" s="13" customFormat="1" x14ac:dyDescent="0.2"/>
    <row r="12243" s="13" customFormat="1" x14ac:dyDescent="0.2"/>
    <row r="12244" s="13" customFormat="1" x14ac:dyDescent="0.2"/>
    <row r="12245" s="13" customFormat="1" x14ac:dyDescent="0.2"/>
    <row r="12246" s="13" customFormat="1" x14ac:dyDescent="0.2"/>
    <row r="12247" s="13" customFormat="1" x14ac:dyDescent="0.2"/>
    <row r="12248" s="13" customFormat="1" x14ac:dyDescent="0.2"/>
    <row r="12249" s="13" customFormat="1" x14ac:dyDescent="0.2"/>
    <row r="12250" s="13" customFormat="1" x14ac:dyDescent="0.2"/>
    <row r="12251" s="13" customFormat="1" x14ac:dyDescent="0.2"/>
    <row r="12252" s="13" customFormat="1" x14ac:dyDescent="0.2"/>
    <row r="12253" s="13" customFormat="1" x14ac:dyDescent="0.2"/>
    <row r="12254" s="13" customFormat="1" x14ac:dyDescent="0.2"/>
    <row r="12255" s="13" customFormat="1" x14ac:dyDescent="0.2"/>
    <row r="12256" s="13" customFormat="1" x14ac:dyDescent="0.2"/>
    <row r="12257" s="13" customFormat="1" x14ac:dyDescent="0.2"/>
    <row r="12258" s="13" customFormat="1" x14ac:dyDescent="0.2"/>
    <row r="12259" s="13" customFormat="1" x14ac:dyDescent="0.2"/>
    <row r="12260" s="13" customFormat="1" x14ac:dyDescent="0.2"/>
    <row r="12261" s="13" customFormat="1" x14ac:dyDescent="0.2"/>
    <row r="12262" s="13" customFormat="1" x14ac:dyDescent="0.2"/>
    <row r="12263" s="13" customFormat="1" x14ac:dyDescent="0.2"/>
    <row r="12264" s="13" customFormat="1" x14ac:dyDescent="0.2"/>
    <row r="12265" s="13" customFormat="1" x14ac:dyDescent="0.2"/>
    <row r="12266" s="13" customFormat="1" x14ac:dyDescent="0.2"/>
    <row r="12267" s="13" customFormat="1" x14ac:dyDescent="0.2"/>
    <row r="12268" s="13" customFormat="1" x14ac:dyDescent="0.2"/>
    <row r="12269" s="13" customFormat="1" x14ac:dyDescent="0.2"/>
    <row r="12270" s="13" customFormat="1" x14ac:dyDescent="0.2"/>
    <row r="12271" s="13" customFormat="1" x14ac:dyDescent="0.2"/>
    <row r="12272" s="13" customFormat="1" x14ac:dyDescent="0.2"/>
    <row r="12273" s="13" customFormat="1" x14ac:dyDescent="0.2"/>
    <row r="12274" s="13" customFormat="1" x14ac:dyDescent="0.2"/>
    <row r="12275" s="13" customFormat="1" x14ac:dyDescent="0.2"/>
    <row r="12276" s="13" customFormat="1" x14ac:dyDescent="0.2"/>
    <row r="12277" s="13" customFormat="1" x14ac:dyDescent="0.2"/>
    <row r="12278" s="13" customFormat="1" x14ac:dyDescent="0.2"/>
    <row r="12279" s="13" customFormat="1" x14ac:dyDescent="0.2"/>
    <row r="12280" s="13" customFormat="1" x14ac:dyDescent="0.2"/>
    <row r="12281" s="13" customFormat="1" x14ac:dyDescent="0.2"/>
    <row r="12282" s="13" customFormat="1" x14ac:dyDescent="0.2"/>
    <row r="12283" s="13" customFormat="1" x14ac:dyDescent="0.2"/>
    <row r="12284" s="13" customFormat="1" x14ac:dyDescent="0.2"/>
    <row r="12285" s="13" customFormat="1" x14ac:dyDescent="0.2"/>
    <row r="12286" s="13" customFormat="1" x14ac:dyDescent="0.2"/>
    <row r="12287" s="13" customFormat="1" x14ac:dyDescent="0.2"/>
    <row r="12288" s="13" customFormat="1" x14ac:dyDescent="0.2"/>
    <row r="12289" s="13" customFormat="1" x14ac:dyDescent="0.2"/>
    <row r="12290" s="13" customFormat="1" x14ac:dyDescent="0.2"/>
    <row r="12291" s="13" customFormat="1" x14ac:dyDescent="0.2"/>
    <row r="12292" s="13" customFormat="1" x14ac:dyDescent="0.2"/>
    <row r="12293" s="13" customFormat="1" x14ac:dyDescent="0.2"/>
    <row r="12294" s="13" customFormat="1" x14ac:dyDescent="0.2"/>
    <row r="12295" s="13" customFormat="1" x14ac:dyDescent="0.2"/>
    <row r="12296" s="13" customFormat="1" x14ac:dyDescent="0.2"/>
    <row r="12297" s="13" customFormat="1" x14ac:dyDescent="0.2"/>
    <row r="12298" s="13" customFormat="1" x14ac:dyDescent="0.2"/>
    <row r="12299" s="13" customFormat="1" x14ac:dyDescent="0.2"/>
    <row r="12300" s="13" customFormat="1" x14ac:dyDescent="0.2"/>
    <row r="12301" s="13" customFormat="1" x14ac:dyDescent="0.2"/>
    <row r="12302" s="13" customFormat="1" x14ac:dyDescent="0.2"/>
    <row r="12303" s="13" customFormat="1" x14ac:dyDescent="0.2"/>
    <row r="12304" s="13" customFormat="1" x14ac:dyDescent="0.2"/>
    <row r="12305" s="13" customFormat="1" x14ac:dyDescent="0.2"/>
    <row r="12306" s="13" customFormat="1" x14ac:dyDescent="0.2"/>
    <row r="12307" s="13" customFormat="1" x14ac:dyDescent="0.2"/>
    <row r="12308" s="13" customFormat="1" x14ac:dyDescent="0.2"/>
    <row r="12309" s="13" customFormat="1" x14ac:dyDescent="0.2"/>
    <row r="12310" s="13" customFormat="1" x14ac:dyDescent="0.2"/>
    <row r="12311" s="13" customFormat="1" x14ac:dyDescent="0.2"/>
    <row r="12312" s="13" customFormat="1" x14ac:dyDescent="0.2"/>
    <row r="12313" s="13" customFormat="1" x14ac:dyDescent="0.2"/>
    <row r="12314" s="13" customFormat="1" x14ac:dyDescent="0.2"/>
    <row r="12315" s="13" customFormat="1" x14ac:dyDescent="0.2"/>
    <row r="12316" s="13" customFormat="1" x14ac:dyDescent="0.2"/>
    <row r="12317" s="13" customFormat="1" x14ac:dyDescent="0.2"/>
    <row r="12318" s="13" customFormat="1" x14ac:dyDescent="0.2"/>
    <row r="12319" s="13" customFormat="1" x14ac:dyDescent="0.2"/>
    <row r="12320" s="13" customFormat="1" x14ac:dyDescent="0.2"/>
    <row r="12321" s="13" customFormat="1" x14ac:dyDescent="0.2"/>
    <row r="12322" s="13" customFormat="1" x14ac:dyDescent="0.2"/>
    <row r="12323" s="13" customFormat="1" x14ac:dyDescent="0.2"/>
    <row r="12324" s="13" customFormat="1" x14ac:dyDescent="0.2"/>
    <row r="12325" s="13" customFormat="1" x14ac:dyDescent="0.2"/>
    <row r="12326" s="13" customFormat="1" x14ac:dyDescent="0.2"/>
    <row r="12327" s="13" customFormat="1" x14ac:dyDescent="0.2"/>
    <row r="12328" s="13" customFormat="1" x14ac:dyDescent="0.2"/>
    <row r="12329" s="13" customFormat="1" x14ac:dyDescent="0.2"/>
    <row r="12330" s="13" customFormat="1" x14ac:dyDescent="0.2"/>
    <row r="12331" s="13" customFormat="1" x14ac:dyDescent="0.2"/>
    <row r="12332" s="13" customFormat="1" x14ac:dyDescent="0.2"/>
    <row r="12333" s="13" customFormat="1" x14ac:dyDescent="0.2"/>
    <row r="12334" s="13" customFormat="1" x14ac:dyDescent="0.2"/>
    <row r="12335" s="13" customFormat="1" x14ac:dyDescent="0.2"/>
    <row r="12336" s="13" customFormat="1" x14ac:dyDescent="0.2"/>
    <row r="12337" s="13" customFormat="1" x14ac:dyDescent="0.2"/>
    <row r="12338" s="13" customFormat="1" x14ac:dyDescent="0.2"/>
    <row r="12339" s="13" customFormat="1" x14ac:dyDescent="0.2"/>
    <row r="12340" s="13" customFormat="1" x14ac:dyDescent="0.2"/>
    <row r="12341" s="13" customFormat="1" x14ac:dyDescent="0.2"/>
    <row r="12342" s="13" customFormat="1" x14ac:dyDescent="0.2"/>
    <row r="12343" s="13" customFormat="1" x14ac:dyDescent="0.2"/>
    <row r="12344" s="13" customFormat="1" x14ac:dyDescent="0.2"/>
    <row r="12345" s="13" customFormat="1" x14ac:dyDescent="0.2"/>
    <row r="12346" s="13" customFormat="1" x14ac:dyDescent="0.2"/>
    <row r="12347" s="13" customFormat="1" x14ac:dyDescent="0.2"/>
    <row r="12348" s="13" customFormat="1" x14ac:dyDescent="0.2"/>
    <row r="12349" s="13" customFormat="1" x14ac:dyDescent="0.2"/>
    <row r="12350" s="13" customFormat="1" x14ac:dyDescent="0.2"/>
    <row r="12351" s="13" customFormat="1" x14ac:dyDescent="0.2"/>
    <row r="12352" s="13" customFormat="1" x14ac:dyDescent="0.2"/>
    <row r="12353" s="13" customFormat="1" x14ac:dyDescent="0.2"/>
    <row r="12354" s="13" customFormat="1" x14ac:dyDescent="0.2"/>
    <row r="12355" s="13" customFormat="1" x14ac:dyDescent="0.2"/>
    <row r="12356" s="13" customFormat="1" x14ac:dyDescent="0.2"/>
    <row r="12357" s="13" customFormat="1" x14ac:dyDescent="0.2"/>
    <row r="12358" s="13" customFormat="1" x14ac:dyDescent="0.2"/>
    <row r="12359" s="13" customFormat="1" x14ac:dyDescent="0.2"/>
    <row r="12360" s="13" customFormat="1" x14ac:dyDescent="0.2"/>
    <row r="12361" s="13" customFormat="1" x14ac:dyDescent="0.2"/>
    <row r="12362" s="13" customFormat="1" x14ac:dyDescent="0.2"/>
    <row r="12363" s="13" customFormat="1" x14ac:dyDescent="0.2"/>
    <row r="12364" s="13" customFormat="1" x14ac:dyDescent="0.2"/>
    <row r="12365" s="13" customFormat="1" x14ac:dyDescent="0.2"/>
    <row r="12366" s="13" customFormat="1" x14ac:dyDescent="0.2"/>
    <row r="12367" s="13" customFormat="1" x14ac:dyDescent="0.2"/>
    <row r="12368" s="13" customFormat="1" x14ac:dyDescent="0.2"/>
    <row r="12369" s="13" customFormat="1" x14ac:dyDescent="0.2"/>
    <row r="12370" s="13" customFormat="1" x14ac:dyDescent="0.2"/>
    <row r="12371" s="13" customFormat="1" x14ac:dyDescent="0.2"/>
    <row r="12372" s="13" customFormat="1" x14ac:dyDescent="0.2"/>
    <row r="12373" s="13" customFormat="1" x14ac:dyDescent="0.2"/>
    <row r="12374" s="13" customFormat="1" x14ac:dyDescent="0.2"/>
    <row r="12375" s="13" customFormat="1" x14ac:dyDescent="0.2"/>
    <row r="12376" s="13" customFormat="1" x14ac:dyDescent="0.2"/>
    <row r="12377" s="13" customFormat="1" x14ac:dyDescent="0.2"/>
    <row r="12378" s="13" customFormat="1" x14ac:dyDescent="0.2"/>
    <row r="12379" s="13" customFormat="1" x14ac:dyDescent="0.2"/>
    <row r="12380" s="13" customFormat="1" x14ac:dyDescent="0.2"/>
    <row r="12381" s="13" customFormat="1" x14ac:dyDescent="0.2"/>
    <row r="12382" s="13" customFormat="1" x14ac:dyDescent="0.2"/>
    <row r="12383" s="13" customFormat="1" x14ac:dyDescent="0.2"/>
    <row r="12384" s="13" customFormat="1" x14ac:dyDescent="0.2"/>
    <row r="12385" s="13" customFormat="1" x14ac:dyDescent="0.2"/>
    <row r="12386" s="13" customFormat="1" x14ac:dyDescent="0.2"/>
    <row r="12387" s="13" customFormat="1" x14ac:dyDescent="0.2"/>
    <row r="12388" s="13" customFormat="1" x14ac:dyDescent="0.2"/>
    <row r="12389" s="13" customFormat="1" x14ac:dyDescent="0.2"/>
    <row r="12390" s="13" customFormat="1" x14ac:dyDescent="0.2"/>
    <row r="12391" s="13" customFormat="1" x14ac:dyDescent="0.2"/>
    <row r="12392" s="13" customFormat="1" x14ac:dyDescent="0.2"/>
    <row r="12393" s="13" customFormat="1" x14ac:dyDescent="0.2"/>
    <row r="12394" s="13" customFormat="1" x14ac:dyDescent="0.2"/>
    <row r="12395" s="13" customFormat="1" x14ac:dyDescent="0.2"/>
    <row r="12396" s="13" customFormat="1" x14ac:dyDescent="0.2"/>
    <row r="12397" s="13" customFormat="1" x14ac:dyDescent="0.2"/>
    <row r="12398" s="13" customFormat="1" x14ac:dyDescent="0.2"/>
    <row r="12399" s="13" customFormat="1" x14ac:dyDescent="0.2"/>
    <row r="12400" s="13" customFormat="1" x14ac:dyDescent="0.2"/>
    <row r="12401" s="13" customFormat="1" x14ac:dyDescent="0.2"/>
    <row r="12402" s="13" customFormat="1" x14ac:dyDescent="0.2"/>
    <row r="12403" s="13" customFormat="1" x14ac:dyDescent="0.2"/>
    <row r="12404" s="13" customFormat="1" x14ac:dyDescent="0.2"/>
    <row r="12405" s="13" customFormat="1" x14ac:dyDescent="0.2"/>
    <row r="12406" s="13" customFormat="1" x14ac:dyDescent="0.2"/>
    <row r="12407" s="13" customFormat="1" x14ac:dyDescent="0.2"/>
    <row r="12408" s="13" customFormat="1" x14ac:dyDescent="0.2"/>
    <row r="12409" s="13" customFormat="1" x14ac:dyDescent="0.2"/>
    <row r="12410" s="13" customFormat="1" x14ac:dyDescent="0.2"/>
    <row r="12411" s="13" customFormat="1" x14ac:dyDescent="0.2"/>
    <row r="12412" s="13" customFormat="1" x14ac:dyDescent="0.2"/>
    <row r="12413" s="13" customFormat="1" x14ac:dyDescent="0.2"/>
    <row r="12414" s="13" customFormat="1" x14ac:dyDescent="0.2"/>
    <row r="12415" s="13" customFormat="1" x14ac:dyDescent="0.2"/>
    <row r="12416" s="13" customFormat="1" x14ac:dyDescent="0.2"/>
    <row r="12417" s="13" customFormat="1" x14ac:dyDescent="0.2"/>
    <row r="12418" s="13" customFormat="1" x14ac:dyDescent="0.2"/>
    <row r="12419" s="13" customFormat="1" x14ac:dyDescent="0.2"/>
    <row r="12420" s="13" customFormat="1" x14ac:dyDescent="0.2"/>
    <row r="12421" s="13" customFormat="1" x14ac:dyDescent="0.2"/>
    <row r="12422" s="13" customFormat="1" x14ac:dyDescent="0.2"/>
    <row r="12423" s="13" customFormat="1" x14ac:dyDescent="0.2"/>
    <row r="12424" s="13" customFormat="1" x14ac:dyDescent="0.2"/>
    <row r="12425" s="13" customFormat="1" x14ac:dyDescent="0.2"/>
    <row r="12426" s="13" customFormat="1" x14ac:dyDescent="0.2"/>
    <row r="12427" s="13" customFormat="1" x14ac:dyDescent="0.2"/>
    <row r="12428" s="13" customFormat="1" x14ac:dyDescent="0.2"/>
    <row r="12429" s="13" customFormat="1" x14ac:dyDescent="0.2"/>
    <row r="12430" s="13" customFormat="1" x14ac:dyDescent="0.2"/>
    <row r="12431" s="13" customFormat="1" x14ac:dyDescent="0.2"/>
    <row r="12432" s="13" customFormat="1" x14ac:dyDescent="0.2"/>
    <row r="12433" s="13" customFormat="1" x14ac:dyDescent="0.2"/>
    <row r="12434" s="13" customFormat="1" x14ac:dyDescent="0.2"/>
    <row r="12435" s="13" customFormat="1" x14ac:dyDescent="0.2"/>
    <row r="12436" s="13" customFormat="1" x14ac:dyDescent="0.2"/>
    <row r="12437" s="13" customFormat="1" x14ac:dyDescent="0.2"/>
    <row r="12438" s="13" customFormat="1" x14ac:dyDescent="0.2"/>
    <row r="12439" s="13" customFormat="1" x14ac:dyDescent="0.2"/>
    <row r="12440" s="13" customFormat="1" x14ac:dyDescent="0.2"/>
    <row r="12441" s="13" customFormat="1" x14ac:dyDescent="0.2"/>
    <row r="12442" s="13" customFormat="1" x14ac:dyDescent="0.2"/>
    <row r="12443" s="13" customFormat="1" x14ac:dyDescent="0.2"/>
    <row r="12444" s="13" customFormat="1" x14ac:dyDescent="0.2"/>
    <row r="12445" s="13" customFormat="1" x14ac:dyDescent="0.2"/>
    <row r="12446" s="13" customFormat="1" x14ac:dyDescent="0.2"/>
    <row r="12447" s="13" customFormat="1" x14ac:dyDescent="0.2"/>
    <row r="12448" s="13" customFormat="1" x14ac:dyDescent="0.2"/>
    <row r="12449" s="13" customFormat="1" x14ac:dyDescent="0.2"/>
    <row r="12450" s="13" customFormat="1" x14ac:dyDescent="0.2"/>
    <row r="12451" s="13" customFormat="1" x14ac:dyDescent="0.2"/>
    <row r="12452" s="13" customFormat="1" x14ac:dyDescent="0.2"/>
    <row r="12453" s="13" customFormat="1" x14ac:dyDescent="0.2"/>
    <row r="12454" s="13" customFormat="1" x14ac:dyDescent="0.2"/>
    <row r="12455" s="13" customFormat="1" x14ac:dyDescent="0.2"/>
    <row r="12456" s="13" customFormat="1" x14ac:dyDescent="0.2"/>
    <row r="12457" s="13" customFormat="1" x14ac:dyDescent="0.2"/>
    <row r="12458" s="13" customFormat="1" x14ac:dyDescent="0.2"/>
    <row r="12459" s="13" customFormat="1" x14ac:dyDescent="0.2"/>
    <row r="12460" s="13" customFormat="1" x14ac:dyDescent="0.2"/>
    <row r="12461" s="13" customFormat="1" x14ac:dyDescent="0.2"/>
    <row r="12462" s="13" customFormat="1" x14ac:dyDescent="0.2"/>
    <row r="12463" s="13" customFormat="1" x14ac:dyDescent="0.2"/>
    <row r="12464" s="13" customFormat="1" x14ac:dyDescent="0.2"/>
    <row r="12465" s="13" customFormat="1" x14ac:dyDescent="0.2"/>
    <row r="12466" s="13" customFormat="1" x14ac:dyDescent="0.2"/>
    <row r="12467" s="13" customFormat="1" x14ac:dyDescent="0.2"/>
    <row r="12468" s="13" customFormat="1" x14ac:dyDescent="0.2"/>
    <row r="12469" s="13" customFormat="1" x14ac:dyDescent="0.2"/>
    <row r="12470" s="13" customFormat="1" x14ac:dyDescent="0.2"/>
    <row r="12471" s="13" customFormat="1" x14ac:dyDescent="0.2"/>
    <row r="12472" s="13" customFormat="1" x14ac:dyDescent="0.2"/>
    <row r="12473" s="13" customFormat="1" x14ac:dyDescent="0.2"/>
    <row r="12474" s="13" customFormat="1" x14ac:dyDescent="0.2"/>
    <row r="12475" s="13" customFormat="1" x14ac:dyDescent="0.2"/>
    <row r="12476" s="13" customFormat="1" x14ac:dyDescent="0.2"/>
    <row r="12477" s="13" customFormat="1" x14ac:dyDescent="0.2"/>
    <row r="12478" s="13" customFormat="1" x14ac:dyDescent="0.2"/>
    <row r="12479" s="13" customFormat="1" x14ac:dyDescent="0.2"/>
    <row r="12480" s="13" customFormat="1" x14ac:dyDescent="0.2"/>
    <row r="12481" s="13" customFormat="1" x14ac:dyDescent="0.2"/>
    <row r="12482" s="13" customFormat="1" x14ac:dyDescent="0.2"/>
    <row r="12483" s="13" customFormat="1" x14ac:dyDescent="0.2"/>
    <row r="12484" s="13" customFormat="1" x14ac:dyDescent="0.2"/>
    <row r="12485" s="13" customFormat="1" x14ac:dyDescent="0.2"/>
    <row r="12486" s="13" customFormat="1" x14ac:dyDescent="0.2"/>
    <row r="12487" s="13" customFormat="1" x14ac:dyDescent="0.2"/>
    <row r="12488" s="13" customFormat="1" x14ac:dyDescent="0.2"/>
    <row r="12489" s="13" customFormat="1" x14ac:dyDescent="0.2"/>
    <row r="12490" s="13" customFormat="1" x14ac:dyDescent="0.2"/>
    <row r="12491" s="13" customFormat="1" x14ac:dyDescent="0.2"/>
    <row r="12492" s="13" customFormat="1" x14ac:dyDescent="0.2"/>
    <row r="12493" s="13" customFormat="1" x14ac:dyDescent="0.2"/>
    <row r="12494" s="13" customFormat="1" x14ac:dyDescent="0.2"/>
    <row r="12495" s="13" customFormat="1" x14ac:dyDescent="0.2"/>
    <row r="12496" s="13" customFormat="1" x14ac:dyDescent="0.2"/>
    <row r="12497" s="13" customFormat="1" x14ac:dyDescent="0.2"/>
    <row r="12498" s="13" customFormat="1" x14ac:dyDescent="0.2"/>
    <row r="12499" s="13" customFormat="1" x14ac:dyDescent="0.2"/>
    <row r="12500" s="13" customFormat="1" x14ac:dyDescent="0.2"/>
    <row r="12501" s="13" customFormat="1" x14ac:dyDescent="0.2"/>
    <row r="12502" s="13" customFormat="1" x14ac:dyDescent="0.2"/>
    <row r="12503" s="13" customFormat="1" x14ac:dyDescent="0.2"/>
    <row r="12504" s="13" customFormat="1" x14ac:dyDescent="0.2"/>
    <row r="12505" s="13" customFormat="1" x14ac:dyDescent="0.2"/>
    <row r="12506" s="13" customFormat="1" x14ac:dyDescent="0.2"/>
    <row r="12507" s="13" customFormat="1" x14ac:dyDescent="0.2"/>
    <row r="12508" s="13" customFormat="1" x14ac:dyDescent="0.2"/>
    <row r="12509" s="13" customFormat="1" x14ac:dyDescent="0.2"/>
    <row r="12510" s="13" customFormat="1" x14ac:dyDescent="0.2"/>
    <row r="12511" s="13" customFormat="1" x14ac:dyDescent="0.2"/>
    <row r="12512" s="13" customFormat="1" x14ac:dyDescent="0.2"/>
    <row r="12513" s="13" customFormat="1" x14ac:dyDescent="0.2"/>
    <row r="12514" s="13" customFormat="1" x14ac:dyDescent="0.2"/>
    <row r="12515" s="13" customFormat="1" x14ac:dyDescent="0.2"/>
    <row r="12516" s="13" customFormat="1" x14ac:dyDescent="0.2"/>
    <row r="12517" s="13" customFormat="1" x14ac:dyDescent="0.2"/>
    <row r="12518" s="13" customFormat="1" x14ac:dyDescent="0.2"/>
    <row r="12519" s="13" customFormat="1" x14ac:dyDescent="0.2"/>
    <row r="12520" s="13" customFormat="1" x14ac:dyDescent="0.2"/>
    <row r="12521" s="13" customFormat="1" x14ac:dyDescent="0.2"/>
    <row r="12522" s="13" customFormat="1" x14ac:dyDescent="0.2"/>
    <row r="12523" s="13" customFormat="1" x14ac:dyDescent="0.2"/>
    <row r="12524" s="13" customFormat="1" x14ac:dyDescent="0.2"/>
    <row r="12525" s="13" customFormat="1" x14ac:dyDescent="0.2"/>
    <row r="12526" s="13" customFormat="1" x14ac:dyDescent="0.2"/>
    <row r="12527" s="13" customFormat="1" x14ac:dyDescent="0.2"/>
    <row r="12528" s="13" customFormat="1" x14ac:dyDescent="0.2"/>
    <row r="12529" s="13" customFormat="1" x14ac:dyDescent="0.2"/>
    <row r="12530" s="13" customFormat="1" x14ac:dyDescent="0.2"/>
    <row r="12531" s="13" customFormat="1" x14ac:dyDescent="0.2"/>
    <row r="12532" s="13" customFormat="1" x14ac:dyDescent="0.2"/>
    <row r="12533" s="13" customFormat="1" x14ac:dyDescent="0.2"/>
    <row r="12534" s="13" customFormat="1" x14ac:dyDescent="0.2"/>
    <row r="12535" s="13" customFormat="1" x14ac:dyDescent="0.2"/>
    <row r="12536" s="13" customFormat="1" x14ac:dyDescent="0.2"/>
    <row r="12537" s="13" customFormat="1" x14ac:dyDescent="0.2"/>
    <row r="12538" s="13" customFormat="1" x14ac:dyDescent="0.2"/>
    <row r="12539" s="13" customFormat="1" x14ac:dyDescent="0.2"/>
    <row r="12540" s="13" customFormat="1" x14ac:dyDescent="0.2"/>
    <row r="12541" s="13" customFormat="1" x14ac:dyDescent="0.2"/>
    <row r="12542" s="13" customFormat="1" x14ac:dyDescent="0.2"/>
    <row r="12543" s="13" customFormat="1" x14ac:dyDescent="0.2"/>
    <row r="12544" s="13" customFormat="1" x14ac:dyDescent="0.2"/>
    <row r="12545" s="13" customFormat="1" x14ac:dyDescent="0.2"/>
    <row r="12546" s="13" customFormat="1" x14ac:dyDescent="0.2"/>
    <row r="12547" s="13" customFormat="1" x14ac:dyDescent="0.2"/>
    <row r="12548" s="13" customFormat="1" x14ac:dyDescent="0.2"/>
    <row r="12549" s="13" customFormat="1" x14ac:dyDescent="0.2"/>
    <row r="12550" s="13" customFormat="1" x14ac:dyDescent="0.2"/>
    <row r="12551" s="13" customFormat="1" x14ac:dyDescent="0.2"/>
    <row r="12552" s="13" customFormat="1" x14ac:dyDescent="0.2"/>
    <row r="12553" s="13" customFormat="1" x14ac:dyDescent="0.2"/>
    <row r="12554" s="13" customFormat="1" x14ac:dyDescent="0.2"/>
    <row r="12555" s="13" customFormat="1" x14ac:dyDescent="0.2"/>
    <row r="12556" s="13" customFormat="1" x14ac:dyDescent="0.2"/>
    <row r="12557" s="13" customFormat="1" x14ac:dyDescent="0.2"/>
    <row r="12558" s="13" customFormat="1" x14ac:dyDescent="0.2"/>
    <row r="12559" s="13" customFormat="1" x14ac:dyDescent="0.2"/>
    <row r="12560" s="13" customFormat="1" x14ac:dyDescent="0.2"/>
    <row r="12561" s="13" customFormat="1" x14ac:dyDescent="0.2"/>
    <row r="12562" s="13" customFormat="1" x14ac:dyDescent="0.2"/>
    <row r="12563" s="13" customFormat="1" x14ac:dyDescent="0.2"/>
    <row r="12564" s="13" customFormat="1" x14ac:dyDescent="0.2"/>
    <row r="12565" s="13" customFormat="1" x14ac:dyDescent="0.2"/>
    <row r="12566" s="13" customFormat="1" x14ac:dyDescent="0.2"/>
    <row r="12567" s="13" customFormat="1" x14ac:dyDescent="0.2"/>
    <row r="12568" s="13" customFormat="1" x14ac:dyDescent="0.2"/>
    <row r="12569" s="13" customFormat="1" x14ac:dyDescent="0.2"/>
    <row r="12570" s="13" customFormat="1" x14ac:dyDescent="0.2"/>
    <row r="12571" s="13" customFormat="1" x14ac:dyDescent="0.2"/>
    <row r="12572" s="13" customFormat="1" x14ac:dyDescent="0.2"/>
    <row r="12573" s="13" customFormat="1" x14ac:dyDescent="0.2"/>
    <row r="12574" s="13" customFormat="1" x14ac:dyDescent="0.2"/>
    <row r="12575" s="13" customFormat="1" x14ac:dyDescent="0.2"/>
    <row r="12576" s="13" customFormat="1" x14ac:dyDescent="0.2"/>
    <row r="12577" s="13" customFormat="1" x14ac:dyDescent="0.2"/>
    <row r="12578" s="13" customFormat="1" x14ac:dyDescent="0.2"/>
    <row r="12579" s="13" customFormat="1" x14ac:dyDescent="0.2"/>
    <row r="12580" s="13" customFormat="1" x14ac:dyDescent="0.2"/>
    <row r="12581" s="13" customFormat="1" x14ac:dyDescent="0.2"/>
    <row r="12582" s="13" customFormat="1" x14ac:dyDescent="0.2"/>
    <row r="12583" s="13" customFormat="1" x14ac:dyDescent="0.2"/>
    <row r="12584" s="13" customFormat="1" x14ac:dyDescent="0.2"/>
    <row r="12585" s="13" customFormat="1" x14ac:dyDescent="0.2"/>
    <row r="12586" s="13" customFormat="1" x14ac:dyDescent="0.2"/>
    <row r="12587" s="13" customFormat="1" x14ac:dyDescent="0.2"/>
    <row r="12588" s="13" customFormat="1" x14ac:dyDescent="0.2"/>
    <row r="12589" s="13" customFormat="1" x14ac:dyDescent="0.2"/>
    <row r="12590" s="13" customFormat="1" x14ac:dyDescent="0.2"/>
    <row r="12591" s="13" customFormat="1" x14ac:dyDescent="0.2"/>
    <row r="12592" s="13" customFormat="1" x14ac:dyDescent="0.2"/>
    <row r="12593" s="13" customFormat="1" x14ac:dyDescent="0.2"/>
    <row r="12594" s="13" customFormat="1" x14ac:dyDescent="0.2"/>
    <row r="12595" s="13" customFormat="1" x14ac:dyDescent="0.2"/>
    <row r="12596" s="13" customFormat="1" x14ac:dyDescent="0.2"/>
    <row r="12597" s="13" customFormat="1" x14ac:dyDescent="0.2"/>
    <row r="12598" s="13" customFormat="1" x14ac:dyDescent="0.2"/>
    <row r="12599" s="13" customFormat="1" x14ac:dyDescent="0.2"/>
    <row r="12600" s="13" customFormat="1" x14ac:dyDescent="0.2"/>
    <row r="12601" s="13" customFormat="1" x14ac:dyDescent="0.2"/>
    <row r="12602" s="13" customFormat="1" x14ac:dyDescent="0.2"/>
    <row r="12603" s="13" customFormat="1" x14ac:dyDescent="0.2"/>
    <row r="12604" s="13" customFormat="1" x14ac:dyDescent="0.2"/>
    <row r="12605" s="13" customFormat="1" x14ac:dyDescent="0.2"/>
    <row r="12606" s="13" customFormat="1" x14ac:dyDescent="0.2"/>
    <row r="12607" s="13" customFormat="1" x14ac:dyDescent="0.2"/>
    <row r="12608" s="13" customFormat="1" x14ac:dyDescent="0.2"/>
    <row r="12609" s="13" customFormat="1" x14ac:dyDescent="0.2"/>
    <row r="12610" s="13" customFormat="1" x14ac:dyDescent="0.2"/>
    <row r="12611" s="13" customFormat="1" x14ac:dyDescent="0.2"/>
    <row r="12612" s="13" customFormat="1" x14ac:dyDescent="0.2"/>
    <row r="12613" s="13" customFormat="1" x14ac:dyDescent="0.2"/>
    <row r="12614" s="13" customFormat="1" x14ac:dyDescent="0.2"/>
    <row r="12615" s="13" customFormat="1" x14ac:dyDescent="0.2"/>
    <row r="12616" s="13" customFormat="1" x14ac:dyDescent="0.2"/>
    <row r="12617" s="13" customFormat="1" x14ac:dyDescent="0.2"/>
    <row r="12618" s="13" customFormat="1" x14ac:dyDescent="0.2"/>
    <row r="12619" s="13" customFormat="1" x14ac:dyDescent="0.2"/>
    <row r="12620" s="13" customFormat="1" x14ac:dyDescent="0.2"/>
    <row r="12621" s="13" customFormat="1" x14ac:dyDescent="0.2"/>
    <row r="12622" s="13" customFormat="1" x14ac:dyDescent="0.2"/>
    <row r="12623" s="13" customFormat="1" x14ac:dyDescent="0.2"/>
    <row r="12624" s="13" customFormat="1" x14ac:dyDescent="0.2"/>
    <row r="12625" s="13" customFormat="1" x14ac:dyDescent="0.2"/>
    <row r="12626" s="13" customFormat="1" x14ac:dyDescent="0.2"/>
    <row r="12627" s="13" customFormat="1" x14ac:dyDescent="0.2"/>
    <row r="12628" s="13" customFormat="1" x14ac:dyDescent="0.2"/>
    <row r="12629" s="13" customFormat="1" x14ac:dyDescent="0.2"/>
    <row r="12630" s="13" customFormat="1" x14ac:dyDescent="0.2"/>
    <row r="12631" s="13" customFormat="1" x14ac:dyDescent="0.2"/>
    <row r="12632" s="13" customFormat="1" x14ac:dyDescent="0.2"/>
    <row r="12633" s="13" customFormat="1" x14ac:dyDescent="0.2"/>
    <row r="12634" s="13" customFormat="1" x14ac:dyDescent="0.2"/>
    <row r="12635" s="13" customFormat="1" x14ac:dyDescent="0.2"/>
    <row r="12636" s="13" customFormat="1" x14ac:dyDescent="0.2"/>
    <row r="12637" s="13" customFormat="1" x14ac:dyDescent="0.2"/>
    <row r="12638" s="13" customFormat="1" x14ac:dyDescent="0.2"/>
    <row r="12639" s="13" customFormat="1" x14ac:dyDescent="0.2"/>
    <row r="12640" s="13" customFormat="1" x14ac:dyDescent="0.2"/>
    <row r="12641" s="13" customFormat="1" x14ac:dyDescent="0.2"/>
    <row r="12642" s="13" customFormat="1" x14ac:dyDescent="0.2"/>
    <row r="12643" s="13" customFormat="1" x14ac:dyDescent="0.2"/>
    <row r="12644" s="13" customFormat="1" x14ac:dyDescent="0.2"/>
    <row r="12645" s="13" customFormat="1" x14ac:dyDescent="0.2"/>
    <row r="12646" s="13" customFormat="1" x14ac:dyDescent="0.2"/>
    <row r="12647" s="13" customFormat="1" x14ac:dyDescent="0.2"/>
    <row r="12648" s="13" customFormat="1" x14ac:dyDescent="0.2"/>
    <row r="12649" s="13" customFormat="1" x14ac:dyDescent="0.2"/>
    <row r="12650" s="13" customFormat="1" x14ac:dyDescent="0.2"/>
    <row r="12651" s="13" customFormat="1" x14ac:dyDescent="0.2"/>
    <row r="12652" s="13" customFormat="1" x14ac:dyDescent="0.2"/>
    <row r="12653" s="13" customFormat="1" x14ac:dyDescent="0.2"/>
    <row r="12654" s="13" customFormat="1" x14ac:dyDescent="0.2"/>
    <row r="12655" s="13" customFormat="1" x14ac:dyDescent="0.2"/>
    <row r="12656" s="13" customFormat="1" x14ac:dyDescent="0.2"/>
    <row r="12657" s="13" customFormat="1" x14ac:dyDescent="0.2"/>
    <row r="12658" s="13" customFormat="1" x14ac:dyDescent="0.2"/>
    <row r="12659" s="13" customFormat="1" x14ac:dyDescent="0.2"/>
    <row r="12660" s="13" customFormat="1" x14ac:dyDescent="0.2"/>
    <row r="12661" s="13" customFormat="1" x14ac:dyDescent="0.2"/>
    <row r="12662" s="13" customFormat="1" x14ac:dyDescent="0.2"/>
    <row r="12663" s="13" customFormat="1" x14ac:dyDescent="0.2"/>
    <row r="12664" s="13" customFormat="1" x14ac:dyDescent="0.2"/>
    <row r="12665" s="13" customFormat="1" x14ac:dyDescent="0.2"/>
    <row r="12666" s="13" customFormat="1" x14ac:dyDescent="0.2"/>
    <row r="12667" s="13" customFormat="1" x14ac:dyDescent="0.2"/>
    <row r="12668" s="13" customFormat="1" x14ac:dyDescent="0.2"/>
    <row r="12669" s="13" customFormat="1" x14ac:dyDescent="0.2"/>
    <row r="12670" s="13" customFormat="1" x14ac:dyDescent="0.2"/>
    <row r="12671" s="13" customFormat="1" x14ac:dyDescent="0.2"/>
    <row r="12672" s="13" customFormat="1" x14ac:dyDescent="0.2"/>
    <row r="12673" s="13" customFormat="1" x14ac:dyDescent="0.2"/>
    <row r="12674" s="13" customFormat="1" x14ac:dyDescent="0.2"/>
    <row r="12675" s="13" customFormat="1" x14ac:dyDescent="0.2"/>
    <row r="12676" s="13" customFormat="1" x14ac:dyDescent="0.2"/>
    <row r="12677" s="13" customFormat="1" x14ac:dyDescent="0.2"/>
    <row r="12678" s="13" customFormat="1" x14ac:dyDescent="0.2"/>
    <row r="12679" s="13" customFormat="1" x14ac:dyDescent="0.2"/>
    <row r="12680" s="13" customFormat="1" x14ac:dyDescent="0.2"/>
    <row r="12681" s="13" customFormat="1" x14ac:dyDescent="0.2"/>
    <row r="12682" s="13" customFormat="1" x14ac:dyDescent="0.2"/>
    <row r="12683" s="13" customFormat="1" x14ac:dyDescent="0.2"/>
    <row r="12684" s="13" customFormat="1" x14ac:dyDescent="0.2"/>
    <row r="12685" s="13" customFormat="1" x14ac:dyDescent="0.2"/>
    <row r="12686" s="13" customFormat="1" x14ac:dyDescent="0.2"/>
    <row r="12687" s="13" customFormat="1" x14ac:dyDescent="0.2"/>
    <row r="12688" s="13" customFormat="1" x14ac:dyDescent="0.2"/>
    <row r="12689" s="13" customFormat="1" x14ac:dyDescent="0.2"/>
    <row r="12690" s="13" customFormat="1" x14ac:dyDescent="0.2"/>
    <row r="12691" s="13" customFormat="1" x14ac:dyDescent="0.2"/>
    <row r="12692" s="13" customFormat="1" x14ac:dyDescent="0.2"/>
    <row r="12693" s="13" customFormat="1" x14ac:dyDescent="0.2"/>
    <row r="12694" s="13" customFormat="1" x14ac:dyDescent="0.2"/>
    <row r="12695" s="13" customFormat="1" x14ac:dyDescent="0.2"/>
    <row r="12696" s="13" customFormat="1" x14ac:dyDescent="0.2"/>
    <row r="12697" s="13" customFormat="1" x14ac:dyDescent="0.2"/>
    <row r="12698" s="13" customFormat="1" x14ac:dyDescent="0.2"/>
    <row r="12699" s="13" customFormat="1" x14ac:dyDescent="0.2"/>
    <row r="12700" s="13" customFormat="1" x14ac:dyDescent="0.2"/>
    <row r="12701" s="13" customFormat="1" x14ac:dyDescent="0.2"/>
    <row r="12702" s="13" customFormat="1" x14ac:dyDescent="0.2"/>
    <row r="12703" s="13" customFormat="1" x14ac:dyDescent="0.2"/>
    <row r="12704" s="13" customFormat="1" x14ac:dyDescent="0.2"/>
    <row r="12705" s="13" customFormat="1" x14ac:dyDescent="0.2"/>
    <row r="12706" s="13" customFormat="1" x14ac:dyDescent="0.2"/>
    <row r="12707" s="13" customFormat="1" x14ac:dyDescent="0.2"/>
    <row r="12708" s="13" customFormat="1" x14ac:dyDescent="0.2"/>
    <row r="12709" s="13" customFormat="1" x14ac:dyDescent="0.2"/>
    <row r="12710" s="13" customFormat="1" x14ac:dyDescent="0.2"/>
    <row r="12711" s="13" customFormat="1" x14ac:dyDescent="0.2"/>
    <row r="12712" s="13" customFormat="1" x14ac:dyDescent="0.2"/>
    <row r="12713" s="13" customFormat="1" x14ac:dyDescent="0.2"/>
    <row r="12714" s="13" customFormat="1" x14ac:dyDescent="0.2"/>
    <row r="12715" s="13" customFormat="1" x14ac:dyDescent="0.2"/>
    <row r="12716" s="13" customFormat="1" x14ac:dyDescent="0.2"/>
    <row r="12717" s="13" customFormat="1" x14ac:dyDescent="0.2"/>
    <row r="12718" s="13" customFormat="1" x14ac:dyDescent="0.2"/>
    <row r="12719" s="13" customFormat="1" x14ac:dyDescent="0.2"/>
    <row r="12720" s="13" customFormat="1" x14ac:dyDescent="0.2"/>
    <row r="12721" s="13" customFormat="1" x14ac:dyDescent="0.2"/>
    <row r="12722" s="13" customFormat="1" x14ac:dyDescent="0.2"/>
    <row r="12723" s="13" customFormat="1" x14ac:dyDescent="0.2"/>
    <row r="12724" s="13" customFormat="1" x14ac:dyDescent="0.2"/>
    <row r="12725" s="13" customFormat="1" x14ac:dyDescent="0.2"/>
    <row r="12726" s="13" customFormat="1" x14ac:dyDescent="0.2"/>
    <row r="12727" s="13" customFormat="1" x14ac:dyDescent="0.2"/>
    <row r="12728" s="13" customFormat="1" x14ac:dyDescent="0.2"/>
    <row r="12729" s="13" customFormat="1" x14ac:dyDescent="0.2"/>
    <row r="12730" s="13" customFormat="1" x14ac:dyDescent="0.2"/>
    <row r="12731" s="13" customFormat="1" x14ac:dyDescent="0.2"/>
    <row r="12732" s="13" customFormat="1" x14ac:dyDescent="0.2"/>
    <row r="12733" s="13" customFormat="1" x14ac:dyDescent="0.2"/>
    <row r="12734" s="13" customFormat="1" x14ac:dyDescent="0.2"/>
    <row r="12735" s="13" customFormat="1" x14ac:dyDescent="0.2"/>
    <row r="12736" s="13" customFormat="1" x14ac:dyDescent="0.2"/>
    <row r="12737" s="13" customFormat="1" x14ac:dyDescent="0.2"/>
    <row r="12738" s="13" customFormat="1" x14ac:dyDescent="0.2"/>
    <row r="12739" s="13" customFormat="1" x14ac:dyDescent="0.2"/>
    <row r="12740" s="13" customFormat="1" x14ac:dyDescent="0.2"/>
    <row r="12741" s="13" customFormat="1" x14ac:dyDescent="0.2"/>
    <row r="12742" s="13" customFormat="1" x14ac:dyDescent="0.2"/>
    <row r="12743" s="13" customFormat="1" x14ac:dyDescent="0.2"/>
    <row r="12744" s="13" customFormat="1" x14ac:dyDescent="0.2"/>
    <row r="12745" s="13" customFormat="1" x14ac:dyDescent="0.2"/>
    <row r="12746" s="13" customFormat="1" x14ac:dyDescent="0.2"/>
    <row r="12747" s="13" customFormat="1" x14ac:dyDescent="0.2"/>
    <row r="12748" s="13" customFormat="1" x14ac:dyDescent="0.2"/>
    <row r="12749" s="13" customFormat="1" x14ac:dyDescent="0.2"/>
    <row r="12750" s="13" customFormat="1" x14ac:dyDescent="0.2"/>
    <row r="12751" s="13" customFormat="1" x14ac:dyDescent="0.2"/>
    <row r="12752" s="13" customFormat="1" x14ac:dyDescent="0.2"/>
    <row r="12753" s="13" customFormat="1" x14ac:dyDescent="0.2"/>
    <row r="12754" s="13" customFormat="1" x14ac:dyDescent="0.2"/>
    <row r="12755" s="13" customFormat="1" x14ac:dyDescent="0.2"/>
    <row r="12756" s="13" customFormat="1" x14ac:dyDescent="0.2"/>
    <row r="12757" s="13" customFormat="1" x14ac:dyDescent="0.2"/>
    <row r="12758" s="13" customFormat="1" x14ac:dyDescent="0.2"/>
    <row r="12759" s="13" customFormat="1" x14ac:dyDescent="0.2"/>
    <row r="12760" s="13" customFormat="1" x14ac:dyDescent="0.2"/>
    <row r="12761" s="13" customFormat="1" x14ac:dyDescent="0.2"/>
    <row r="12762" s="13" customFormat="1" x14ac:dyDescent="0.2"/>
    <row r="12763" s="13" customFormat="1" x14ac:dyDescent="0.2"/>
    <row r="12764" s="13" customFormat="1" x14ac:dyDescent="0.2"/>
    <row r="12765" s="13" customFormat="1" x14ac:dyDescent="0.2"/>
    <row r="12766" s="13" customFormat="1" x14ac:dyDescent="0.2"/>
    <row r="12767" s="13" customFormat="1" x14ac:dyDescent="0.2"/>
    <row r="12768" s="13" customFormat="1" x14ac:dyDescent="0.2"/>
    <row r="12769" s="13" customFormat="1" x14ac:dyDescent="0.2"/>
    <row r="12770" s="13" customFormat="1" x14ac:dyDescent="0.2"/>
    <row r="12771" s="13" customFormat="1" x14ac:dyDescent="0.2"/>
    <row r="12772" s="13" customFormat="1" x14ac:dyDescent="0.2"/>
    <row r="12773" s="13" customFormat="1" x14ac:dyDescent="0.2"/>
    <row r="12774" s="13" customFormat="1" x14ac:dyDescent="0.2"/>
    <row r="12775" s="13" customFormat="1" x14ac:dyDescent="0.2"/>
    <row r="12776" s="13" customFormat="1" x14ac:dyDescent="0.2"/>
    <row r="12777" s="13" customFormat="1" x14ac:dyDescent="0.2"/>
    <row r="12778" s="13" customFormat="1" x14ac:dyDescent="0.2"/>
    <row r="12779" s="13" customFormat="1" x14ac:dyDescent="0.2"/>
    <row r="12780" s="13" customFormat="1" x14ac:dyDescent="0.2"/>
    <row r="12781" s="13" customFormat="1" x14ac:dyDescent="0.2"/>
    <row r="12782" s="13" customFormat="1" x14ac:dyDescent="0.2"/>
    <row r="12783" s="13" customFormat="1" x14ac:dyDescent="0.2"/>
    <row r="12784" s="13" customFormat="1" x14ac:dyDescent="0.2"/>
    <row r="12785" s="13" customFormat="1" x14ac:dyDescent="0.2"/>
    <row r="12786" s="13" customFormat="1" x14ac:dyDescent="0.2"/>
    <row r="12787" s="13" customFormat="1" x14ac:dyDescent="0.2"/>
    <row r="12788" s="13" customFormat="1" x14ac:dyDescent="0.2"/>
    <row r="12789" s="13" customFormat="1" x14ac:dyDescent="0.2"/>
    <row r="12790" s="13" customFormat="1" x14ac:dyDescent="0.2"/>
    <row r="12791" s="13" customFormat="1" x14ac:dyDescent="0.2"/>
    <row r="12792" s="13" customFormat="1" x14ac:dyDescent="0.2"/>
    <row r="12793" s="13" customFormat="1" x14ac:dyDescent="0.2"/>
    <row r="12794" s="13" customFormat="1" x14ac:dyDescent="0.2"/>
    <row r="12795" s="13" customFormat="1" x14ac:dyDescent="0.2"/>
    <row r="12796" s="13" customFormat="1" x14ac:dyDescent="0.2"/>
    <row r="12797" s="13" customFormat="1" x14ac:dyDescent="0.2"/>
    <row r="12798" s="13" customFormat="1" x14ac:dyDescent="0.2"/>
    <row r="12799" s="13" customFormat="1" x14ac:dyDescent="0.2"/>
    <row r="12800" s="13" customFormat="1" x14ac:dyDescent="0.2"/>
    <row r="12801" s="13" customFormat="1" x14ac:dyDescent="0.2"/>
    <row r="12802" s="13" customFormat="1" x14ac:dyDescent="0.2"/>
    <row r="12803" s="13" customFormat="1" x14ac:dyDescent="0.2"/>
    <row r="12804" s="13" customFormat="1" x14ac:dyDescent="0.2"/>
    <row r="12805" s="13" customFormat="1" x14ac:dyDescent="0.2"/>
    <row r="12806" s="13" customFormat="1" x14ac:dyDescent="0.2"/>
    <row r="12807" s="13" customFormat="1" x14ac:dyDescent="0.2"/>
    <row r="12808" s="13" customFormat="1" x14ac:dyDescent="0.2"/>
    <row r="12809" s="13" customFormat="1" x14ac:dyDescent="0.2"/>
    <row r="12810" s="13" customFormat="1" x14ac:dyDescent="0.2"/>
    <row r="12811" s="13" customFormat="1" x14ac:dyDescent="0.2"/>
    <row r="12812" s="13" customFormat="1" x14ac:dyDescent="0.2"/>
    <row r="12813" s="13" customFormat="1" x14ac:dyDescent="0.2"/>
    <row r="12814" s="13" customFormat="1" x14ac:dyDescent="0.2"/>
    <row r="12815" s="13" customFormat="1" x14ac:dyDescent="0.2"/>
    <row r="12816" s="13" customFormat="1" x14ac:dyDescent="0.2"/>
    <row r="12817" s="13" customFormat="1" x14ac:dyDescent="0.2"/>
    <row r="12818" s="13" customFormat="1" x14ac:dyDescent="0.2"/>
    <row r="12819" s="13" customFormat="1" x14ac:dyDescent="0.2"/>
    <row r="12820" s="13" customFormat="1" x14ac:dyDescent="0.2"/>
    <row r="12821" s="13" customFormat="1" x14ac:dyDescent="0.2"/>
    <row r="12822" s="13" customFormat="1" x14ac:dyDescent="0.2"/>
    <row r="12823" s="13" customFormat="1" x14ac:dyDescent="0.2"/>
    <row r="12824" s="13" customFormat="1" x14ac:dyDescent="0.2"/>
    <row r="12825" s="13" customFormat="1" x14ac:dyDescent="0.2"/>
    <row r="12826" s="13" customFormat="1" x14ac:dyDescent="0.2"/>
    <row r="12827" s="13" customFormat="1" x14ac:dyDescent="0.2"/>
    <row r="12828" s="13" customFormat="1" x14ac:dyDescent="0.2"/>
    <row r="12829" s="13" customFormat="1" x14ac:dyDescent="0.2"/>
    <row r="12830" s="13" customFormat="1" x14ac:dyDescent="0.2"/>
    <row r="12831" s="13" customFormat="1" x14ac:dyDescent="0.2"/>
    <row r="12832" s="13" customFormat="1" x14ac:dyDescent="0.2"/>
    <row r="12833" s="13" customFormat="1" x14ac:dyDescent="0.2"/>
    <row r="12834" s="13" customFormat="1" x14ac:dyDescent="0.2"/>
    <row r="12835" s="13" customFormat="1" x14ac:dyDescent="0.2"/>
    <row r="12836" s="13" customFormat="1" x14ac:dyDescent="0.2"/>
    <row r="12837" s="13" customFormat="1" x14ac:dyDescent="0.2"/>
    <row r="12838" s="13" customFormat="1" x14ac:dyDescent="0.2"/>
    <row r="12839" s="13" customFormat="1" x14ac:dyDescent="0.2"/>
    <row r="12840" s="13" customFormat="1" x14ac:dyDescent="0.2"/>
    <row r="12841" s="13" customFormat="1" x14ac:dyDescent="0.2"/>
    <row r="12842" s="13" customFormat="1" x14ac:dyDescent="0.2"/>
    <row r="12843" s="13" customFormat="1" x14ac:dyDescent="0.2"/>
    <row r="12844" s="13" customFormat="1" x14ac:dyDescent="0.2"/>
    <row r="12845" s="13" customFormat="1" x14ac:dyDescent="0.2"/>
    <row r="12846" s="13" customFormat="1" x14ac:dyDescent="0.2"/>
    <row r="12847" s="13" customFormat="1" x14ac:dyDescent="0.2"/>
    <row r="12848" s="13" customFormat="1" x14ac:dyDescent="0.2"/>
    <row r="12849" s="13" customFormat="1" x14ac:dyDescent="0.2"/>
    <row r="12850" s="13" customFormat="1" x14ac:dyDescent="0.2"/>
    <row r="12851" s="13" customFormat="1" x14ac:dyDescent="0.2"/>
    <row r="12852" s="13" customFormat="1" x14ac:dyDescent="0.2"/>
    <row r="12853" s="13" customFormat="1" x14ac:dyDescent="0.2"/>
    <row r="12854" s="13" customFormat="1" x14ac:dyDescent="0.2"/>
    <row r="12855" s="13" customFormat="1" x14ac:dyDescent="0.2"/>
    <row r="12856" s="13" customFormat="1" x14ac:dyDescent="0.2"/>
    <row r="12857" s="13" customFormat="1" x14ac:dyDescent="0.2"/>
    <row r="12858" s="13" customFormat="1" x14ac:dyDescent="0.2"/>
    <row r="12859" s="13" customFormat="1" x14ac:dyDescent="0.2"/>
    <row r="12860" s="13" customFormat="1" x14ac:dyDescent="0.2"/>
    <row r="12861" s="13" customFormat="1" x14ac:dyDescent="0.2"/>
    <row r="12862" s="13" customFormat="1" x14ac:dyDescent="0.2"/>
    <row r="12863" s="13" customFormat="1" x14ac:dyDescent="0.2"/>
    <row r="12864" s="13" customFormat="1" x14ac:dyDescent="0.2"/>
    <row r="12865" s="13" customFormat="1" x14ac:dyDescent="0.2"/>
    <row r="12866" s="13" customFormat="1" x14ac:dyDescent="0.2"/>
    <row r="12867" s="13" customFormat="1" x14ac:dyDescent="0.2"/>
    <row r="12868" s="13" customFormat="1" x14ac:dyDescent="0.2"/>
    <row r="12869" s="13" customFormat="1" x14ac:dyDescent="0.2"/>
    <row r="12870" s="13" customFormat="1" x14ac:dyDescent="0.2"/>
    <row r="12871" s="13" customFormat="1" x14ac:dyDescent="0.2"/>
    <row r="12872" s="13" customFormat="1" x14ac:dyDescent="0.2"/>
    <row r="12873" s="13" customFormat="1" x14ac:dyDescent="0.2"/>
    <row r="12874" s="13" customFormat="1" x14ac:dyDescent="0.2"/>
    <row r="12875" s="13" customFormat="1" x14ac:dyDescent="0.2"/>
    <row r="12876" s="13" customFormat="1" x14ac:dyDescent="0.2"/>
    <row r="12877" s="13" customFormat="1" x14ac:dyDescent="0.2"/>
    <row r="12878" s="13" customFormat="1" x14ac:dyDescent="0.2"/>
    <row r="12879" s="13" customFormat="1" x14ac:dyDescent="0.2"/>
    <row r="12880" s="13" customFormat="1" x14ac:dyDescent="0.2"/>
    <row r="12881" s="13" customFormat="1" x14ac:dyDescent="0.2"/>
    <row r="12882" s="13" customFormat="1" x14ac:dyDescent="0.2"/>
    <row r="12883" s="13" customFormat="1" x14ac:dyDescent="0.2"/>
    <row r="12884" s="13" customFormat="1" x14ac:dyDescent="0.2"/>
    <row r="12885" s="13" customFormat="1" x14ac:dyDescent="0.2"/>
    <row r="12886" s="13" customFormat="1" x14ac:dyDescent="0.2"/>
    <row r="12887" s="13" customFormat="1" x14ac:dyDescent="0.2"/>
    <row r="12888" s="13" customFormat="1" x14ac:dyDescent="0.2"/>
    <row r="12889" s="13" customFormat="1" x14ac:dyDescent="0.2"/>
    <row r="12890" s="13" customFormat="1" x14ac:dyDescent="0.2"/>
    <row r="12891" s="13" customFormat="1" x14ac:dyDescent="0.2"/>
    <row r="12892" s="13" customFormat="1" x14ac:dyDescent="0.2"/>
    <row r="12893" s="13" customFormat="1" x14ac:dyDescent="0.2"/>
    <row r="12894" s="13" customFormat="1" x14ac:dyDescent="0.2"/>
    <row r="12895" s="13" customFormat="1" x14ac:dyDescent="0.2"/>
    <row r="12896" s="13" customFormat="1" x14ac:dyDescent="0.2"/>
    <row r="12897" s="13" customFormat="1" x14ac:dyDescent="0.2"/>
    <row r="12898" s="13" customFormat="1" x14ac:dyDescent="0.2"/>
    <row r="12899" s="13" customFormat="1" x14ac:dyDescent="0.2"/>
    <row r="12900" s="13" customFormat="1" x14ac:dyDescent="0.2"/>
    <row r="12901" s="13" customFormat="1" x14ac:dyDescent="0.2"/>
    <row r="12902" s="13" customFormat="1" x14ac:dyDescent="0.2"/>
    <row r="12903" s="13" customFormat="1" x14ac:dyDescent="0.2"/>
    <row r="12904" s="13" customFormat="1" x14ac:dyDescent="0.2"/>
    <row r="12905" s="13" customFormat="1" x14ac:dyDescent="0.2"/>
    <row r="12906" s="13" customFormat="1" x14ac:dyDescent="0.2"/>
    <row r="12907" s="13" customFormat="1" x14ac:dyDescent="0.2"/>
    <row r="12908" s="13" customFormat="1" x14ac:dyDescent="0.2"/>
    <row r="12909" s="13" customFormat="1" x14ac:dyDescent="0.2"/>
    <row r="12910" s="13" customFormat="1" x14ac:dyDescent="0.2"/>
    <row r="12911" s="13" customFormat="1" x14ac:dyDescent="0.2"/>
    <row r="12912" s="13" customFormat="1" x14ac:dyDescent="0.2"/>
    <row r="12913" s="13" customFormat="1" x14ac:dyDescent="0.2"/>
    <row r="12914" s="13" customFormat="1" x14ac:dyDescent="0.2"/>
    <row r="12915" s="13" customFormat="1" x14ac:dyDescent="0.2"/>
    <row r="12916" s="13" customFormat="1" x14ac:dyDescent="0.2"/>
    <row r="12917" s="13" customFormat="1" x14ac:dyDescent="0.2"/>
    <row r="12918" s="13" customFormat="1" x14ac:dyDescent="0.2"/>
    <row r="12919" s="13" customFormat="1" x14ac:dyDescent="0.2"/>
    <row r="12920" s="13" customFormat="1" x14ac:dyDescent="0.2"/>
    <row r="12921" s="13" customFormat="1" x14ac:dyDescent="0.2"/>
    <row r="12922" s="13" customFormat="1" x14ac:dyDescent="0.2"/>
    <row r="12923" s="13" customFormat="1" x14ac:dyDescent="0.2"/>
    <row r="12924" s="13" customFormat="1" x14ac:dyDescent="0.2"/>
    <row r="12925" s="13" customFormat="1" x14ac:dyDescent="0.2"/>
    <row r="12926" s="13" customFormat="1" x14ac:dyDescent="0.2"/>
    <row r="12927" s="13" customFormat="1" x14ac:dyDescent="0.2"/>
    <row r="12928" s="13" customFormat="1" x14ac:dyDescent="0.2"/>
    <row r="12929" s="13" customFormat="1" x14ac:dyDescent="0.2"/>
    <row r="12930" s="13" customFormat="1" x14ac:dyDescent="0.2"/>
    <row r="12931" s="13" customFormat="1" x14ac:dyDescent="0.2"/>
    <row r="12932" s="13" customFormat="1" x14ac:dyDescent="0.2"/>
    <row r="12933" s="13" customFormat="1" x14ac:dyDescent="0.2"/>
    <row r="12934" s="13" customFormat="1" x14ac:dyDescent="0.2"/>
    <row r="12935" s="13" customFormat="1" x14ac:dyDescent="0.2"/>
    <row r="12936" s="13" customFormat="1" x14ac:dyDescent="0.2"/>
    <row r="12937" s="13" customFormat="1" x14ac:dyDescent="0.2"/>
    <row r="12938" s="13" customFormat="1" x14ac:dyDescent="0.2"/>
    <row r="12939" s="13" customFormat="1" x14ac:dyDescent="0.2"/>
    <row r="12940" s="13" customFormat="1" x14ac:dyDescent="0.2"/>
    <row r="12941" s="13" customFormat="1" x14ac:dyDescent="0.2"/>
    <row r="12942" s="13" customFormat="1" x14ac:dyDescent="0.2"/>
    <row r="12943" s="13" customFormat="1" x14ac:dyDescent="0.2"/>
    <row r="12944" s="13" customFormat="1" x14ac:dyDescent="0.2"/>
    <row r="12945" s="13" customFormat="1" x14ac:dyDescent="0.2"/>
    <row r="12946" s="13" customFormat="1" x14ac:dyDescent="0.2"/>
    <row r="12947" s="13" customFormat="1" x14ac:dyDescent="0.2"/>
    <row r="12948" s="13" customFormat="1" x14ac:dyDescent="0.2"/>
    <row r="12949" s="13" customFormat="1" x14ac:dyDescent="0.2"/>
    <row r="12950" s="13" customFormat="1" x14ac:dyDescent="0.2"/>
    <row r="12951" s="13" customFormat="1" x14ac:dyDescent="0.2"/>
    <row r="12952" s="13" customFormat="1" x14ac:dyDescent="0.2"/>
    <row r="12953" s="13" customFormat="1" x14ac:dyDescent="0.2"/>
    <row r="12954" s="13" customFormat="1" x14ac:dyDescent="0.2"/>
    <row r="12955" s="13" customFormat="1" x14ac:dyDescent="0.2"/>
    <row r="12956" s="13" customFormat="1" x14ac:dyDescent="0.2"/>
    <row r="12957" s="13" customFormat="1" x14ac:dyDescent="0.2"/>
    <row r="12958" s="13" customFormat="1" x14ac:dyDescent="0.2"/>
    <row r="12959" s="13" customFormat="1" x14ac:dyDescent="0.2"/>
    <row r="12960" s="13" customFormat="1" x14ac:dyDescent="0.2"/>
    <row r="12961" s="13" customFormat="1" x14ac:dyDescent="0.2"/>
    <row r="12962" s="13" customFormat="1" x14ac:dyDescent="0.2"/>
    <row r="12963" s="13" customFormat="1" x14ac:dyDescent="0.2"/>
    <row r="12964" s="13" customFormat="1" x14ac:dyDescent="0.2"/>
    <row r="12965" s="13" customFormat="1" x14ac:dyDescent="0.2"/>
    <row r="12966" s="13" customFormat="1" x14ac:dyDescent="0.2"/>
    <row r="12967" s="13" customFormat="1" x14ac:dyDescent="0.2"/>
    <row r="12968" s="13" customFormat="1" x14ac:dyDescent="0.2"/>
    <row r="12969" s="13" customFormat="1" x14ac:dyDescent="0.2"/>
    <row r="12970" s="13" customFormat="1" x14ac:dyDescent="0.2"/>
    <row r="12971" s="13" customFormat="1" x14ac:dyDescent="0.2"/>
    <row r="12972" s="13" customFormat="1" x14ac:dyDescent="0.2"/>
    <row r="12973" s="13" customFormat="1" x14ac:dyDescent="0.2"/>
    <row r="12974" s="13" customFormat="1" x14ac:dyDescent="0.2"/>
    <row r="12975" s="13" customFormat="1" x14ac:dyDescent="0.2"/>
    <row r="12976" s="13" customFormat="1" x14ac:dyDescent="0.2"/>
    <row r="12977" s="13" customFormat="1" x14ac:dyDescent="0.2"/>
    <row r="12978" s="13" customFormat="1" x14ac:dyDescent="0.2"/>
    <row r="12979" s="13" customFormat="1" x14ac:dyDescent="0.2"/>
    <row r="12980" s="13" customFormat="1" x14ac:dyDescent="0.2"/>
    <row r="12981" s="13" customFormat="1" x14ac:dyDescent="0.2"/>
    <row r="12982" s="13" customFormat="1" x14ac:dyDescent="0.2"/>
    <row r="12983" s="13" customFormat="1" x14ac:dyDescent="0.2"/>
    <row r="12984" s="13" customFormat="1" x14ac:dyDescent="0.2"/>
    <row r="12985" s="13" customFormat="1" x14ac:dyDescent="0.2"/>
    <row r="12986" s="13" customFormat="1" x14ac:dyDescent="0.2"/>
    <row r="12987" s="13" customFormat="1" x14ac:dyDescent="0.2"/>
    <row r="12988" s="13" customFormat="1" x14ac:dyDescent="0.2"/>
    <row r="12989" s="13" customFormat="1" x14ac:dyDescent="0.2"/>
    <row r="12990" s="13" customFormat="1" x14ac:dyDescent="0.2"/>
    <row r="12991" s="13" customFormat="1" x14ac:dyDescent="0.2"/>
    <row r="12992" s="13" customFormat="1" x14ac:dyDescent="0.2"/>
    <row r="12993" s="13" customFormat="1" x14ac:dyDescent="0.2"/>
    <row r="12994" s="13" customFormat="1" x14ac:dyDescent="0.2"/>
    <row r="12995" s="13" customFormat="1" x14ac:dyDescent="0.2"/>
    <row r="12996" s="13" customFormat="1" x14ac:dyDescent="0.2"/>
    <row r="12997" s="13" customFormat="1" x14ac:dyDescent="0.2"/>
    <row r="12998" s="13" customFormat="1" x14ac:dyDescent="0.2"/>
    <row r="12999" s="13" customFormat="1" x14ac:dyDescent="0.2"/>
    <row r="13000" s="13" customFormat="1" x14ac:dyDescent="0.2"/>
    <row r="13001" s="13" customFormat="1" x14ac:dyDescent="0.2"/>
    <row r="13002" s="13" customFormat="1" x14ac:dyDescent="0.2"/>
    <row r="13003" s="13" customFormat="1" x14ac:dyDescent="0.2"/>
    <row r="13004" s="13" customFormat="1" x14ac:dyDescent="0.2"/>
    <row r="13005" s="13" customFormat="1" x14ac:dyDescent="0.2"/>
    <row r="13006" s="13" customFormat="1" x14ac:dyDescent="0.2"/>
    <row r="13007" s="13" customFormat="1" x14ac:dyDescent="0.2"/>
    <row r="13008" s="13" customFormat="1" x14ac:dyDescent="0.2"/>
    <row r="13009" s="13" customFormat="1" x14ac:dyDescent="0.2"/>
    <row r="13010" s="13" customFormat="1" x14ac:dyDescent="0.2"/>
    <row r="13011" s="13" customFormat="1" x14ac:dyDescent="0.2"/>
    <row r="13012" s="13" customFormat="1" x14ac:dyDescent="0.2"/>
    <row r="13013" s="13" customFormat="1" x14ac:dyDescent="0.2"/>
    <row r="13014" s="13" customFormat="1" x14ac:dyDescent="0.2"/>
    <row r="13015" s="13" customFormat="1" x14ac:dyDescent="0.2"/>
    <row r="13016" s="13" customFormat="1" x14ac:dyDescent="0.2"/>
    <row r="13017" s="13" customFormat="1" x14ac:dyDescent="0.2"/>
    <row r="13018" s="13" customFormat="1" x14ac:dyDescent="0.2"/>
    <row r="13019" s="13" customFormat="1" x14ac:dyDescent="0.2"/>
    <row r="13020" s="13" customFormat="1" x14ac:dyDescent="0.2"/>
    <row r="13021" s="13" customFormat="1" x14ac:dyDescent="0.2"/>
    <row r="13022" s="13" customFormat="1" x14ac:dyDescent="0.2"/>
    <row r="13023" s="13" customFormat="1" x14ac:dyDescent="0.2"/>
    <row r="13024" s="13" customFormat="1" x14ac:dyDescent="0.2"/>
    <row r="13025" s="13" customFormat="1" x14ac:dyDescent="0.2"/>
    <row r="13026" s="13" customFormat="1" x14ac:dyDescent="0.2"/>
    <row r="13027" s="13" customFormat="1" x14ac:dyDescent="0.2"/>
    <row r="13028" s="13" customFormat="1" x14ac:dyDescent="0.2"/>
    <row r="13029" s="13" customFormat="1" x14ac:dyDescent="0.2"/>
    <row r="13030" s="13" customFormat="1" x14ac:dyDescent="0.2"/>
    <row r="13031" s="13" customFormat="1" x14ac:dyDescent="0.2"/>
    <row r="13032" s="13" customFormat="1" x14ac:dyDescent="0.2"/>
    <row r="13033" s="13" customFormat="1" x14ac:dyDescent="0.2"/>
    <row r="13034" s="13" customFormat="1" x14ac:dyDescent="0.2"/>
    <row r="13035" s="13" customFormat="1" x14ac:dyDescent="0.2"/>
    <row r="13036" s="13" customFormat="1" x14ac:dyDescent="0.2"/>
    <row r="13037" s="13" customFormat="1" x14ac:dyDescent="0.2"/>
    <row r="13038" s="13" customFormat="1" x14ac:dyDescent="0.2"/>
    <row r="13039" s="13" customFormat="1" x14ac:dyDescent="0.2"/>
    <row r="13040" s="13" customFormat="1" x14ac:dyDescent="0.2"/>
    <row r="13041" s="13" customFormat="1" x14ac:dyDescent="0.2"/>
    <row r="13042" s="13" customFormat="1" x14ac:dyDescent="0.2"/>
    <row r="13043" s="13" customFormat="1" x14ac:dyDescent="0.2"/>
    <row r="13044" s="13" customFormat="1" x14ac:dyDescent="0.2"/>
    <row r="13045" s="13" customFormat="1" x14ac:dyDescent="0.2"/>
    <row r="13046" s="13" customFormat="1" x14ac:dyDescent="0.2"/>
    <row r="13047" s="13" customFormat="1" x14ac:dyDescent="0.2"/>
    <row r="13048" s="13" customFormat="1" x14ac:dyDescent="0.2"/>
    <row r="13049" s="13" customFormat="1" x14ac:dyDescent="0.2"/>
    <row r="13050" s="13" customFormat="1" x14ac:dyDescent="0.2"/>
    <row r="13051" s="13" customFormat="1" x14ac:dyDescent="0.2"/>
    <row r="13052" s="13" customFormat="1" x14ac:dyDescent="0.2"/>
    <row r="13053" s="13" customFormat="1" x14ac:dyDescent="0.2"/>
    <row r="13054" s="13" customFormat="1" x14ac:dyDescent="0.2"/>
    <row r="13055" s="13" customFormat="1" x14ac:dyDescent="0.2"/>
    <row r="13056" s="13" customFormat="1" x14ac:dyDescent="0.2"/>
    <row r="13057" s="13" customFormat="1" x14ac:dyDescent="0.2"/>
    <row r="13058" s="13" customFormat="1" x14ac:dyDescent="0.2"/>
    <row r="13059" s="13" customFormat="1" x14ac:dyDescent="0.2"/>
    <row r="13060" s="13" customFormat="1" x14ac:dyDescent="0.2"/>
    <row r="13061" s="13" customFormat="1" x14ac:dyDescent="0.2"/>
    <row r="13062" s="13" customFormat="1" x14ac:dyDescent="0.2"/>
    <row r="13063" s="13" customFormat="1" x14ac:dyDescent="0.2"/>
    <row r="13064" s="13" customFormat="1" x14ac:dyDescent="0.2"/>
    <row r="13065" s="13" customFormat="1" x14ac:dyDescent="0.2"/>
    <row r="13066" s="13" customFormat="1" x14ac:dyDescent="0.2"/>
    <row r="13067" s="13" customFormat="1" x14ac:dyDescent="0.2"/>
    <row r="13068" s="13" customFormat="1" x14ac:dyDescent="0.2"/>
    <row r="13069" s="13" customFormat="1" x14ac:dyDescent="0.2"/>
    <row r="13070" s="13" customFormat="1" x14ac:dyDescent="0.2"/>
    <row r="13071" s="13" customFormat="1" x14ac:dyDescent="0.2"/>
    <row r="13072" s="13" customFormat="1" x14ac:dyDescent="0.2"/>
    <row r="13073" s="13" customFormat="1" x14ac:dyDescent="0.2"/>
    <row r="13074" s="13" customFormat="1" x14ac:dyDescent="0.2"/>
    <row r="13075" s="13" customFormat="1" x14ac:dyDescent="0.2"/>
    <row r="13076" s="13" customFormat="1" x14ac:dyDescent="0.2"/>
    <row r="13077" s="13" customFormat="1" x14ac:dyDescent="0.2"/>
    <row r="13078" s="13" customFormat="1" x14ac:dyDescent="0.2"/>
    <row r="13079" s="13" customFormat="1" x14ac:dyDescent="0.2"/>
    <row r="13080" s="13" customFormat="1" x14ac:dyDescent="0.2"/>
    <row r="13081" s="13" customFormat="1" x14ac:dyDescent="0.2"/>
    <row r="13082" s="13" customFormat="1" x14ac:dyDescent="0.2"/>
    <row r="13083" s="13" customFormat="1" x14ac:dyDescent="0.2"/>
    <row r="13084" s="13" customFormat="1" x14ac:dyDescent="0.2"/>
    <row r="13085" s="13" customFormat="1" x14ac:dyDescent="0.2"/>
    <row r="13086" s="13" customFormat="1" x14ac:dyDescent="0.2"/>
    <row r="13087" s="13" customFormat="1" x14ac:dyDescent="0.2"/>
    <row r="13088" s="13" customFormat="1" x14ac:dyDescent="0.2"/>
    <row r="13089" s="13" customFormat="1" x14ac:dyDescent="0.2"/>
    <row r="13090" s="13" customFormat="1" x14ac:dyDescent="0.2"/>
    <row r="13091" s="13" customFormat="1" x14ac:dyDescent="0.2"/>
    <row r="13092" s="13" customFormat="1" x14ac:dyDescent="0.2"/>
    <row r="13093" s="13" customFormat="1" x14ac:dyDescent="0.2"/>
    <row r="13094" s="13" customFormat="1" x14ac:dyDescent="0.2"/>
    <row r="13095" s="13" customFormat="1" x14ac:dyDescent="0.2"/>
    <row r="13096" s="13" customFormat="1" x14ac:dyDescent="0.2"/>
    <row r="13097" s="13" customFormat="1" x14ac:dyDescent="0.2"/>
    <row r="13098" s="13" customFormat="1" x14ac:dyDescent="0.2"/>
    <row r="13099" s="13" customFormat="1" x14ac:dyDescent="0.2"/>
    <row r="13100" s="13" customFormat="1" x14ac:dyDescent="0.2"/>
    <row r="13101" s="13" customFormat="1" x14ac:dyDescent="0.2"/>
    <row r="13102" s="13" customFormat="1" x14ac:dyDescent="0.2"/>
    <row r="13103" s="13" customFormat="1" x14ac:dyDescent="0.2"/>
    <row r="13104" s="13" customFormat="1" x14ac:dyDescent="0.2"/>
    <row r="13105" s="13" customFormat="1" x14ac:dyDescent="0.2"/>
    <row r="13106" s="13" customFormat="1" x14ac:dyDescent="0.2"/>
    <row r="13107" s="13" customFormat="1" x14ac:dyDescent="0.2"/>
    <row r="13108" s="13" customFormat="1" x14ac:dyDescent="0.2"/>
    <row r="13109" s="13" customFormat="1" x14ac:dyDescent="0.2"/>
    <row r="13110" s="13" customFormat="1" x14ac:dyDescent="0.2"/>
    <row r="13111" s="13" customFormat="1" x14ac:dyDescent="0.2"/>
    <row r="13112" s="13" customFormat="1" x14ac:dyDescent="0.2"/>
    <row r="13113" s="13" customFormat="1" x14ac:dyDescent="0.2"/>
    <row r="13114" s="13" customFormat="1" x14ac:dyDescent="0.2"/>
    <row r="13115" s="13" customFormat="1" x14ac:dyDescent="0.2"/>
    <row r="13116" s="13" customFormat="1" x14ac:dyDescent="0.2"/>
    <row r="13117" s="13" customFormat="1" x14ac:dyDescent="0.2"/>
    <row r="13118" s="13" customFormat="1" x14ac:dyDescent="0.2"/>
    <row r="13119" s="13" customFormat="1" x14ac:dyDescent="0.2"/>
    <row r="13120" s="13" customFormat="1" x14ac:dyDescent="0.2"/>
    <row r="13121" s="13" customFormat="1" x14ac:dyDescent="0.2"/>
    <row r="13122" s="13" customFormat="1" x14ac:dyDescent="0.2"/>
    <row r="13123" s="13" customFormat="1" x14ac:dyDescent="0.2"/>
    <row r="13124" s="13" customFormat="1" x14ac:dyDescent="0.2"/>
    <row r="13125" s="13" customFormat="1" x14ac:dyDescent="0.2"/>
    <row r="13126" s="13" customFormat="1" x14ac:dyDescent="0.2"/>
    <row r="13127" s="13" customFormat="1" x14ac:dyDescent="0.2"/>
    <row r="13128" s="13" customFormat="1" x14ac:dyDescent="0.2"/>
    <row r="13129" s="13" customFormat="1" x14ac:dyDescent="0.2"/>
    <row r="13130" s="13" customFormat="1" x14ac:dyDescent="0.2"/>
    <row r="13131" s="13" customFormat="1" x14ac:dyDescent="0.2"/>
    <row r="13132" s="13" customFormat="1" x14ac:dyDescent="0.2"/>
    <row r="13133" s="13" customFormat="1" x14ac:dyDescent="0.2"/>
    <row r="13134" s="13" customFormat="1" x14ac:dyDescent="0.2"/>
    <row r="13135" s="13" customFormat="1" x14ac:dyDescent="0.2"/>
    <row r="13136" s="13" customFormat="1" x14ac:dyDescent="0.2"/>
    <row r="13137" s="13" customFormat="1" x14ac:dyDescent="0.2"/>
    <row r="13138" s="13" customFormat="1" x14ac:dyDescent="0.2"/>
    <row r="13139" s="13" customFormat="1" x14ac:dyDescent="0.2"/>
    <row r="13140" s="13" customFormat="1" x14ac:dyDescent="0.2"/>
    <row r="13141" s="13" customFormat="1" x14ac:dyDescent="0.2"/>
    <row r="13142" s="13" customFormat="1" x14ac:dyDescent="0.2"/>
    <row r="13143" s="13" customFormat="1" x14ac:dyDescent="0.2"/>
    <row r="13144" s="13" customFormat="1" x14ac:dyDescent="0.2"/>
    <row r="13145" s="13" customFormat="1" x14ac:dyDescent="0.2"/>
    <row r="13146" s="13" customFormat="1" x14ac:dyDescent="0.2"/>
    <row r="13147" s="13" customFormat="1" x14ac:dyDescent="0.2"/>
    <row r="13148" s="13" customFormat="1" x14ac:dyDescent="0.2"/>
    <row r="13149" s="13" customFormat="1" x14ac:dyDescent="0.2"/>
    <row r="13150" s="13" customFormat="1" x14ac:dyDescent="0.2"/>
    <row r="13151" s="13" customFormat="1" x14ac:dyDescent="0.2"/>
    <row r="13152" s="13" customFormat="1" x14ac:dyDescent="0.2"/>
    <row r="13153" s="13" customFormat="1" x14ac:dyDescent="0.2"/>
    <row r="13154" s="13" customFormat="1" x14ac:dyDescent="0.2"/>
    <row r="13155" s="13" customFormat="1" x14ac:dyDescent="0.2"/>
    <row r="13156" s="13" customFormat="1" x14ac:dyDescent="0.2"/>
    <row r="13157" s="13" customFormat="1" x14ac:dyDescent="0.2"/>
    <row r="13158" s="13" customFormat="1" x14ac:dyDescent="0.2"/>
    <row r="13159" s="13" customFormat="1" x14ac:dyDescent="0.2"/>
    <row r="13160" s="13" customFormat="1" x14ac:dyDescent="0.2"/>
    <row r="13161" s="13" customFormat="1" x14ac:dyDescent="0.2"/>
    <row r="13162" s="13" customFormat="1" x14ac:dyDescent="0.2"/>
    <row r="13163" s="13" customFormat="1" x14ac:dyDescent="0.2"/>
    <row r="13164" s="13" customFormat="1" x14ac:dyDescent="0.2"/>
    <row r="13165" s="13" customFormat="1" x14ac:dyDescent="0.2"/>
    <row r="13166" s="13" customFormat="1" x14ac:dyDescent="0.2"/>
    <row r="13167" s="13" customFormat="1" x14ac:dyDescent="0.2"/>
    <row r="13168" s="13" customFormat="1" x14ac:dyDescent="0.2"/>
    <row r="13169" s="13" customFormat="1" x14ac:dyDescent="0.2"/>
    <row r="13170" s="13" customFormat="1" x14ac:dyDescent="0.2"/>
    <row r="13171" s="13" customFormat="1" x14ac:dyDescent="0.2"/>
    <row r="13172" s="13" customFormat="1" x14ac:dyDescent="0.2"/>
    <row r="13173" s="13" customFormat="1" x14ac:dyDescent="0.2"/>
    <row r="13174" s="13" customFormat="1" x14ac:dyDescent="0.2"/>
    <row r="13175" s="13" customFormat="1" x14ac:dyDescent="0.2"/>
    <row r="13176" s="13" customFormat="1" x14ac:dyDescent="0.2"/>
    <row r="13177" s="13" customFormat="1" x14ac:dyDescent="0.2"/>
    <row r="13178" s="13" customFormat="1" x14ac:dyDescent="0.2"/>
    <row r="13179" s="13" customFormat="1" x14ac:dyDescent="0.2"/>
    <row r="13180" s="13" customFormat="1" x14ac:dyDescent="0.2"/>
    <row r="13181" s="13" customFormat="1" x14ac:dyDescent="0.2"/>
    <row r="13182" s="13" customFormat="1" x14ac:dyDescent="0.2"/>
    <row r="13183" s="13" customFormat="1" x14ac:dyDescent="0.2"/>
    <row r="13184" s="13" customFormat="1" x14ac:dyDescent="0.2"/>
    <row r="13185" s="13" customFormat="1" x14ac:dyDescent="0.2"/>
    <row r="13186" s="13" customFormat="1" x14ac:dyDescent="0.2"/>
    <row r="13187" s="13" customFormat="1" x14ac:dyDescent="0.2"/>
    <row r="13188" s="13" customFormat="1" x14ac:dyDescent="0.2"/>
    <row r="13189" s="13" customFormat="1" x14ac:dyDescent="0.2"/>
    <row r="13190" s="13" customFormat="1" x14ac:dyDescent="0.2"/>
    <row r="13191" s="13" customFormat="1" x14ac:dyDescent="0.2"/>
    <row r="13192" s="13" customFormat="1" x14ac:dyDescent="0.2"/>
    <row r="13193" s="13" customFormat="1" x14ac:dyDescent="0.2"/>
    <row r="13194" s="13" customFormat="1" x14ac:dyDescent="0.2"/>
    <row r="13195" s="13" customFormat="1" x14ac:dyDescent="0.2"/>
    <row r="13196" s="13" customFormat="1" x14ac:dyDescent="0.2"/>
    <row r="13197" s="13" customFormat="1" x14ac:dyDescent="0.2"/>
    <row r="13198" s="13" customFormat="1" x14ac:dyDescent="0.2"/>
    <row r="13199" s="13" customFormat="1" x14ac:dyDescent="0.2"/>
    <row r="13200" s="13" customFormat="1" x14ac:dyDescent="0.2"/>
    <row r="13201" s="13" customFormat="1" x14ac:dyDescent="0.2"/>
    <row r="13202" s="13" customFormat="1" x14ac:dyDescent="0.2"/>
    <row r="13203" s="13" customFormat="1" x14ac:dyDescent="0.2"/>
    <row r="13204" s="13" customFormat="1" x14ac:dyDescent="0.2"/>
    <row r="13205" s="13" customFormat="1" x14ac:dyDescent="0.2"/>
    <row r="13206" s="13" customFormat="1" x14ac:dyDescent="0.2"/>
    <row r="13207" s="13" customFormat="1" x14ac:dyDescent="0.2"/>
    <row r="13208" s="13" customFormat="1" x14ac:dyDescent="0.2"/>
    <row r="13209" s="13" customFormat="1" x14ac:dyDescent="0.2"/>
    <row r="13210" s="13" customFormat="1" x14ac:dyDescent="0.2"/>
    <row r="13211" s="13" customFormat="1" x14ac:dyDescent="0.2"/>
    <row r="13212" s="13" customFormat="1" x14ac:dyDescent="0.2"/>
    <row r="13213" s="13" customFormat="1" x14ac:dyDescent="0.2"/>
    <row r="13214" s="13" customFormat="1" x14ac:dyDescent="0.2"/>
    <row r="13215" s="13" customFormat="1" x14ac:dyDescent="0.2"/>
    <row r="13216" s="13" customFormat="1" x14ac:dyDescent="0.2"/>
    <row r="13217" s="13" customFormat="1" x14ac:dyDescent="0.2"/>
    <row r="13218" s="13" customFormat="1" x14ac:dyDescent="0.2"/>
    <row r="13219" s="13" customFormat="1" x14ac:dyDescent="0.2"/>
    <row r="13220" s="13" customFormat="1" x14ac:dyDescent="0.2"/>
    <row r="13221" s="13" customFormat="1" x14ac:dyDescent="0.2"/>
    <row r="13222" s="13" customFormat="1" x14ac:dyDescent="0.2"/>
    <row r="13223" s="13" customFormat="1" x14ac:dyDescent="0.2"/>
    <row r="13224" s="13" customFormat="1" x14ac:dyDescent="0.2"/>
    <row r="13225" s="13" customFormat="1" x14ac:dyDescent="0.2"/>
    <row r="13226" s="13" customFormat="1" x14ac:dyDescent="0.2"/>
    <row r="13227" s="13" customFormat="1" x14ac:dyDescent="0.2"/>
    <row r="13228" s="13" customFormat="1" x14ac:dyDescent="0.2"/>
    <row r="13229" s="13" customFormat="1" x14ac:dyDescent="0.2"/>
    <row r="13230" s="13" customFormat="1" x14ac:dyDescent="0.2"/>
    <row r="13231" s="13" customFormat="1" x14ac:dyDescent="0.2"/>
    <row r="13232" s="13" customFormat="1" x14ac:dyDescent="0.2"/>
    <row r="13233" s="13" customFormat="1" x14ac:dyDescent="0.2"/>
    <row r="13234" s="13" customFormat="1" x14ac:dyDescent="0.2"/>
    <row r="13235" s="13" customFormat="1" x14ac:dyDescent="0.2"/>
    <row r="13236" s="13" customFormat="1" x14ac:dyDescent="0.2"/>
    <row r="13237" s="13" customFormat="1" x14ac:dyDescent="0.2"/>
    <row r="13238" s="13" customFormat="1" x14ac:dyDescent="0.2"/>
    <row r="13239" s="13" customFormat="1" x14ac:dyDescent="0.2"/>
    <row r="13240" s="13" customFormat="1" x14ac:dyDescent="0.2"/>
    <row r="13241" s="13" customFormat="1" x14ac:dyDescent="0.2"/>
    <row r="13242" s="13" customFormat="1" x14ac:dyDescent="0.2"/>
    <row r="13243" s="13" customFormat="1" x14ac:dyDescent="0.2"/>
    <row r="13244" s="13" customFormat="1" x14ac:dyDescent="0.2"/>
    <row r="13245" s="13" customFormat="1" x14ac:dyDescent="0.2"/>
    <row r="13246" s="13" customFormat="1" x14ac:dyDescent="0.2"/>
    <row r="13247" s="13" customFormat="1" x14ac:dyDescent="0.2"/>
    <row r="13248" s="13" customFormat="1" x14ac:dyDescent="0.2"/>
    <row r="13249" s="13" customFormat="1" x14ac:dyDescent="0.2"/>
    <row r="13250" s="13" customFormat="1" x14ac:dyDescent="0.2"/>
    <row r="13251" s="13" customFormat="1" x14ac:dyDescent="0.2"/>
    <row r="13252" s="13" customFormat="1" x14ac:dyDescent="0.2"/>
    <row r="13253" s="13" customFormat="1" x14ac:dyDescent="0.2"/>
    <row r="13254" s="13" customFormat="1" x14ac:dyDescent="0.2"/>
    <row r="13255" s="13" customFormat="1" x14ac:dyDescent="0.2"/>
    <row r="13256" s="13" customFormat="1" x14ac:dyDescent="0.2"/>
    <row r="13257" s="13" customFormat="1" x14ac:dyDescent="0.2"/>
    <row r="13258" s="13" customFormat="1" x14ac:dyDescent="0.2"/>
    <row r="13259" s="13" customFormat="1" x14ac:dyDescent="0.2"/>
    <row r="13260" s="13" customFormat="1" x14ac:dyDescent="0.2"/>
    <row r="13261" s="13" customFormat="1" x14ac:dyDescent="0.2"/>
    <row r="13262" s="13" customFormat="1" x14ac:dyDescent="0.2"/>
    <row r="13263" s="13" customFormat="1" x14ac:dyDescent="0.2"/>
    <row r="13264" s="13" customFormat="1" x14ac:dyDescent="0.2"/>
    <row r="13265" s="13" customFormat="1" x14ac:dyDescent="0.2"/>
    <row r="13266" s="13" customFormat="1" x14ac:dyDescent="0.2"/>
    <row r="13267" s="13" customFormat="1" x14ac:dyDescent="0.2"/>
    <row r="13268" s="13" customFormat="1" x14ac:dyDescent="0.2"/>
    <row r="13269" s="13" customFormat="1" x14ac:dyDescent="0.2"/>
    <row r="13270" s="13" customFormat="1" x14ac:dyDescent="0.2"/>
    <row r="13271" s="13" customFormat="1" x14ac:dyDescent="0.2"/>
    <row r="13272" s="13" customFormat="1" x14ac:dyDescent="0.2"/>
    <row r="13273" s="13" customFormat="1" x14ac:dyDescent="0.2"/>
    <row r="13274" s="13" customFormat="1" x14ac:dyDescent="0.2"/>
    <row r="13275" s="13" customFormat="1" x14ac:dyDescent="0.2"/>
    <row r="13276" s="13" customFormat="1" x14ac:dyDescent="0.2"/>
    <row r="13277" s="13" customFormat="1" x14ac:dyDescent="0.2"/>
    <row r="13278" s="13" customFormat="1" x14ac:dyDescent="0.2"/>
    <row r="13279" s="13" customFormat="1" x14ac:dyDescent="0.2"/>
    <row r="13280" s="13" customFormat="1" x14ac:dyDescent="0.2"/>
    <row r="13281" s="13" customFormat="1" x14ac:dyDescent="0.2"/>
    <row r="13282" s="13" customFormat="1" x14ac:dyDescent="0.2"/>
    <row r="13283" s="13" customFormat="1" x14ac:dyDescent="0.2"/>
    <row r="13284" s="13" customFormat="1" x14ac:dyDescent="0.2"/>
    <row r="13285" s="13" customFormat="1" x14ac:dyDescent="0.2"/>
    <row r="13286" s="13" customFormat="1" x14ac:dyDescent="0.2"/>
    <row r="13287" s="13" customFormat="1" x14ac:dyDescent="0.2"/>
    <row r="13288" s="13" customFormat="1" x14ac:dyDescent="0.2"/>
    <row r="13289" s="13" customFormat="1" x14ac:dyDescent="0.2"/>
    <row r="13290" s="13" customFormat="1" x14ac:dyDescent="0.2"/>
    <row r="13291" s="13" customFormat="1" x14ac:dyDescent="0.2"/>
    <row r="13292" s="13" customFormat="1" x14ac:dyDescent="0.2"/>
    <row r="13293" s="13" customFormat="1" x14ac:dyDescent="0.2"/>
    <row r="13294" s="13" customFormat="1" x14ac:dyDescent="0.2"/>
    <row r="13295" s="13" customFormat="1" x14ac:dyDescent="0.2"/>
    <row r="13296" s="13" customFormat="1" x14ac:dyDescent="0.2"/>
    <row r="13297" s="13" customFormat="1" x14ac:dyDescent="0.2"/>
    <row r="13298" s="13" customFormat="1" x14ac:dyDescent="0.2"/>
    <row r="13299" s="13" customFormat="1" x14ac:dyDescent="0.2"/>
    <row r="13300" s="13" customFormat="1" x14ac:dyDescent="0.2"/>
    <row r="13301" s="13" customFormat="1" x14ac:dyDescent="0.2"/>
    <row r="13302" s="13" customFormat="1" x14ac:dyDescent="0.2"/>
    <row r="13303" s="13" customFormat="1" x14ac:dyDescent="0.2"/>
    <row r="13304" s="13" customFormat="1" x14ac:dyDescent="0.2"/>
    <row r="13305" s="13" customFormat="1" x14ac:dyDescent="0.2"/>
    <row r="13306" s="13" customFormat="1" x14ac:dyDescent="0.2"/>
    <row r="13307" s="13" customFormat="1" x14ac:dyDescent="0.2"/>
    <row r="13308" s="13" customFormat="1" x14ac:dyDescent="0.2"/>
    <row r="13309" s="13" customFormat="1" x14ac:dyDescent="0.2"/>
    <row r="13310" s="13" customFormat="1" x14ac:dyDescent="0.2"/>
    <row r="13311" s="13" customFormat="1" x14ac:dyDescent="0.2"/>
    <row r="13312" s="13" customFormat="1" x14ac:dyDescent="0.2"/>
    <row r="13313" s="13" customFormat="1" x14ac:dyDescent="0.2"/>
    <row r="13314" s="13" customFormat="1" x14ac:dyDescent="0.2"/>
    <row r="13315" s="13" customFormat="1" x14ac:dyDescent="0.2"/>
    <row r="13316" s="13" customFormat="1" x14ac:dyDescent="0.2"/>
    <row r="13317" s="13" customFormat="1" x14ac:dyDescent="0.2"/>
    <row r="13318" s="13" customFormat="1" x14ac:dyDescent="0.2"/>
    <row r="13319" s="13" customFormat="1" x14ac:dyDescent="0.2"/>
    <row r="13320" s="13" customFormat="1" x14ac:dyDescent="0.2"/>
    <row r="13321" s="13" customFormat="1" x14ac:dyDescent="0.2"/>
    <row r="13322" s="13" customFormat="1" x14ac:dyDescent="0.2"/>
    <row r="13323" s="13" customFormat="1" x14ac:dyDescent="0.2"/>
    <row r="13324" s="13" customFormat="1" x14ac:dyDescent="0.2"/>
    <row r="13325" s="13" customFormat="1" x14ac:dyDescent="0.2"/>
    <row r="13326" s="13" customFormat="1" x14ac:dyDescent="0.2"/>
    <row r="13327" s="13" customFormat="1" x14ac:dyDescent="0.2"/>
    <row r="13328" s="13" customFormat="1" x14ac:dyDescent="0.2"/>
    <row r="13329" s="13" customFormat="1" x14ac:dyDescent="0.2"/>
    <row r="13330" s="13" customFormat="1" x14ac:dyDescent="0.2"/>
    <row r="13331" s="13" customFormat="1" x14ac:dyDescent="0.2"/>
    <row r="13332" s="13" customFormat="1" x14ac:dyDescent="0.2"/>
    <row r="13333" s="13" customFormat="1" x14ac:dyDescent="0.2"/>
    <row r="13334" s="13" customFormat="1" x14ac:dyDescent="0.2"/>
    <row r="13335" s="13" customFormat="1" x14ac:dyDescent="0.2"/>
    <row r="13336" s="13" customFormat="1" x14ac:dyDescent="0.2"/>
    <row r="13337" s="13" customFormat="1" x14ac:dyDescent="0.2"/>
    <row r="13338" s="13" customFormat="1" x14ac:dyDescent="0.2"/>
    <row r="13339" s="13" customFormat="1" x14ac:dyDescent="0.2"/>
    <row r="13340" s="13" customFormat="1" x14ac:dyDescent="0.2"/>
    <row r="13341" s="13" customFormat="1" x14ac:dyDescent="0.2"/>
    <row r="13342" s="13" customFormat="1" x14ac:dyDescent="0.2"/>
    <row r="13343" s="13" customFormat="1" x14ac:dyDescent="0.2"/>
    <row r="13344" s="13" customFormat="1" x14ac:dyDescent="0.2"/>
    <row r="13345" s="13" customFormat="1" x14ac:dyDescent="0.2"/>
    <row r="13346" s="13" customFormat="1" x14ac:dyDescent="0.2"/>
    <row r="13347" s="13" customFormat="1" x14ac:dyDescent="0.2"/>
    <row r="13348" s="13" customFormat="1" x14ac:dyDescent="0.2"/>
    <row r="13349" s="13" customFormat="1" x14ac:dyDescent="0.2"/>
    <row r="13350" s="13" customFormat="1" x14ac:dyDescent="0.2"/>
    <row r="13351" s="13" customFormat="1" x14ac:dyDescent="0.2"/>
    <row r="13352" s="13" customFormat="1" x14ac:dyDescent="0.2"/>
    <row r="13353" s="13" customFormat="1" x14ac:dyDescent="0.2"/>
    <row r="13354" s="13" customFormat="1" x14ac:dyDescent="0.2"/>
    <row r="13355" s="13" customFormat="1" x14ac:dyDescent="0.2"/>
    <row r="13356" s="13" customFormat="1" x14ac:dyDescent="0.2"/>
    <row r="13357" s="13" customFormat="1" x14ac:dyDescent="0.2"/>
    <row r="13358" s="13" customFormat="1" x14ac:dyDescent="0.2"/>
    <row r="13359" s="13" customFormat="1" x14ac:dyDescent="0.2"/>
    <row r="13360" s="13" customFormat="1" x14ac:dyDescent="0.2"/>
    <row r="13361" s="13" customFormat="1" x14ac:dyDescent="0.2"/>
    <row r="13362" s="13" customFormat="1" x14ac:dyDescent="0.2"/>
    <row r="13363" s="13" customFormat="1" x14ac:dyDescent="0.2"/>
    <row r="13364" s="13" customFormat="1" x14ac:dyDescent="0.2"/>
    <row r="13365" s="13" customFormat="1" x14ac:dyDescent="0.2"/>
    <row r="13366" s="13" customFormat="1" x14ac:dyDescent="0.2"/>
    <row r="13367" s="13" customFormat="1" x14ac:dyDescent="0.2"/>
    <row r="13368" s="13" customFormat="1" x14ac:dyDescent="0.2"/>
    <row r="13369" s="13" customFormat="1" x14ac:dyDescent="0.2"/>
    <row r="13370" s="13" customFormat="1" x14ac:dyDescent="0.2"/>
    <row r="13371" s="13" customFormat="1" x14ac:dyDescent="0.2"/>
    <row r="13372" s="13" customFormat="1" x14ac:dyDescent="0.2"/>
    <row r="13373" s="13" customFormat="1" x14ac:dyDescent="0.2"/>
    <row r="13374" s="13" customFormat="1" x14ac:dyDescent="0.2"/>
    <row r="13375" s="13" customFormat="1" x14ac:dyDescent="0.2"/>
    <row r="13376" s="13" customFormat="1" x14ac:dyDescent="0.2"/>
    <row r="13377" s="13" customFormat="1" x14ac:dyDescent="0.2"/>
    <row r="13378" s="13" customFormat="1" x14ac:dyDescent="0.2"/>
    <row r="13379" s="13" customFormat="1" x14ac:dyDescent="0.2"/>
    <row r="13380" s="13" customFormat="1" x14ac:dyDescent="0.2"/>
    <row r="13381" s="13" customFormat="1" x14ac:dyDescent="0.2"/>
    <row r="13382" s="13" customFormat="1" x14ac:dyDescent="0.2"/>
    <row r="13383" s="13" customFormat="1" x14ac:dyDescent="0.2"/>
    <row r="13384" s="13" customFormat="1" x14ac:dyDescent="0.2"/>
    <row r="13385" s="13" customFormat="1" x14ac:dyDescent="0.2"/>
    <row r="13386" s="13" customFormat="1" x14ac:dyDescent="0.2"/>
    <row r="13387" s="13" customFormat="1" x14ac:dyDescent="0.2"/>
    <row r="13388" s="13" customFormat="1" x14ac:dyDescent="0.2"/>
    <row r="13389" s="13" customFormat="1" x14ac:dyDescent="0.2"/>
    <row r="13390" s="13" customFormat="1" x14ac:dyDescent="0.2"/>
    <row r="13391" s="13" customFormat="1" x14ac:dyDescent="0.2"/>
    <row r="13392" s="13" customFormat="1" x14ac:dyDescent="0.2"/>
    <row r="13393" s="13" customFormat="1" x14ac:dyDescent="0.2"/>
    <row r="13394" s="13" customFormat="1" x14ac:dyDescent="0.2"/>
    <row r="13395" s="13" customFormat="1" x14ac:dyDescent="0.2"/>
    <row r="13396" s="13" customFormat="1" x14ac:dyDescent="0.2"/>
    <row r="13397" s="13" customFormat="1" x14ac:dyDescent="0.2"/>
    <row r="13398" s="13" customFormat="1" x14ac:dyDescent="0.2"/>
    <row r="13399" s="13" customFormat="1" x14ac:dyDescent="0.2"/>
    <row r="13400" s="13" customFormat="1" x14ac:dyDescent="0.2"/>
    <row r="13401" s="13" customFormat="1" x14ac:dyDescent="0.2"/>
    <row r="13402" s="13" customFormat="1" x14ac:dyDescent="0.2"/>
    <row r="13403" s="13" customFormat="1" x14ac:dyDescent="0.2"/>
    <row r="13404" s="13" customFormat="1" x14ac:dyDescent="0.2"/>
    <row r="13405" s="13" customFormat="1" x14ac:dyDescent="0.2"/>
    <row r="13406" s="13" customFormat="1" x14ac:dyDescent="0.2"/>
    <row r="13407" s="13" customFormat="1" x14ac:dyDescent="0.2"/>
    <row r="13408" s="13" customFormat="1" x14ac:dyDescent="0.2"/>
    <row r="13409" s="13" customFormat="1" x14ac:dyDescent="0.2"/>
    <row r="13410" s="13" customFormat="1" x14ac:dyDescent="0.2"/>
    <row r="13411" s="13" customFormat="1" x14ac:dyDescent="0.2"/>
    <row r="13412" s="13" customFormat="1" x14ac:dyDescent="0.2"/>
    <row r="13413" s="13" customFormat="1" x14ac:dyDescent="0.2"/>
    <row r="13414" s="13" customFormat="1" x14ac:dyDescent="0.2"/>
    <row r="13415" s="13" customFormat="1" x14ac:dyDescent="0.2"/>
    <row r="13416" s="13" customFormat="1" x14ac:dyDescent="0.2"/>
    <row r="13417" s="13" customFormat="1" x14ac:dyDescent="0.2"/>
    <row r="13418" s="13" customFormat="1" x14ac:dyDescent="0.2"/>
    <row r="13419" s="13" customFormat="1" x14ac:dyDescent="0.2"/>
    <row r="13420" s="13" customFormat="1" x14ac:dyDescent="0.2"/>
    <row r="13421" s="13" customFormat="1" x14ac:dyDescent="0.2"/>
    <row r="13422" s="13" customFormat="1" x14ac:dyDescent="0.2"/>
    <row r="13423" s="13" customFormat="1" x14ac:dyDescent="0.2"/>
    <row r="13424" s="13" customFormat="1" x14ac:dyDescent="0.2"/>
    <row r="13425" s="13" customFormat="1" x14ac:dyDescent="0.2"/>
    <row r="13426" s="13" customFormat="1" x14ac:dyDescent="0.2"/>
    <row r="13427" s="13" customFormat="1" x14ac:dyDescent="0.2"/>
    <row r="13428" s="13" customFormat="1" x14ac:dyDescent="0.2"/>
    <row r="13429" s="13" customFormat="1" x14ac:dyDescent="0.2"/>
    <row r="13430" s="13" customFormat="1" x14ac:dyDescent="0.2"/>
    <row r="13431" s="13" customFormat="1" x14ac:dyDescent="0.2"/>
    <row r="13432" s="13" customFormat="1" x14ac:dyDescent="0.2"/>
    <row r="13433" s="13" customFormat="1" x14ac:dyDescent="0.2"/>
    <row r="13434" s="13" customFormat="1" x14ac:dyDescent="0.2"/>
    <row r="13435" s="13" customFormat="1" x14ac:dyDescent="0.2"/>
    <row r="13436" s="13" customFormat="1" x14ac:dyDescent="0.2"/>
    <row r="13437" s="13" customFormat="1" x14ac:dyDescent="0.2"/>
    <row r="13438" s="13" customFormat="1" x14ac:dyDescent="0.2"/>
    <row r="13439" s="13" customFormat="1" x14ac:dyDescent="0.2"/>
    <row r="13440" s="13" customFormat="1" x14ac:dyDescent="0.2"/>
    <row r="13441" s="13" customFormat="1" x14ac:dyDescent="0.2"/>
    <row r="13442" s="13" customFormat="1" x14ac:dyDescent="0.2"/>
    <row r="13443" s="13" customFormat="1" x14ac:dyDescent="0.2"/>
    <row r="13444" s="13" customFormat="1" x14ac:dyDescent="0.2"/>
    <row r="13445" s="13" customFormat="1" x14ac:dyDescent="0.2"/>
    <row r="13446" s="13" customFormat="1" x14ac:dyDescent="0.2"/>
    <row r="13447" s="13" customFormat="1" x14ac:dyDescent="0.2"/>
    <row r="13448" s="13" customFormat="1" x14ac:dyDescent="0.2"/>
    <row r="13449" s="13" customFormat="1" x14ac:dyDescent="0.2"/>
    <row r="13450" s="13" customFormat="1" x14ac:dyDescent="0.2"/>
    <row r="13451" s="13" customFormat="1" x14ac:dyDescent="0.2"/>
    <row r="13452" s="13" customFormat="1" x14ac:dyDescent="0.2"/>
    <row r="13453" s="13" customFormat="1" x14ac:dyDescent="0.2"/>
    <row r="13454" s="13" customFormat="1" x14ac:dyDescent="0.2"/>
    <row r="13455" s="13" customFormat="1" x14ac:dyDescent="0.2"/>
    <row r="13456" s="13" customFormat="1" x14ac:dyDescent="0.2"/>
    <row r="13457" s="13" customFormat="1" x14ac:dyDescent="0.2"/>
    <row r="13458" s="13" customFormat="1" x14ac:dyDescent="0.2"/>
    <row r="13459" s="13" customFormat="1" x14ac:dyDescent="0.2"/>
    <row r="13460" s="13" customFormat="1" x14ac:dyDescent="0.2"/>
    <row r="13461" s="13" customFormat="1" x14ac:dyDescent="0.2"/>
    <row r="13462" s="13" customFormat="1" x14ac:dyDescent="0.2"/>
    <row r="13463" s="13" customFormat="1" x14ac:dyDescent="0.2"/>
    <row r="13464" s="13" customFormat="1" x14ac:dyDescent="0.2"/>
    <row r="13465" s="13" customFormat="1" x14ac:dyDescent="0.2"/>
    <row r="13466" s="13" customFormat="1" x14ac:dyDescent="0.2"/>
    <row r="13467" s="13" customFormat="1" x14ac:dyDescent="0.2"/>
    <row r="13468" s="13" customFormat="1" x14ac:dyDescent="0.2"/>
    <row r="13469" s="13" customFormat="1" x14ac:dyDescent="0.2"/>
    <row r="13470" s="13" customFormat="1" x14ac:dyDescent="0.2"/>
    <row r="13471" s="13" customFormat="1" x14ac:dyDescent="0.2"/>
    <row r="13472" s="13" customFormat="1" x14ac:dyDescent="0.2"/>
    <row r="13473" s="13" customFormat="1" x14ac:dyDescent="0.2"/>
    <row r="13474" s="13" customFormat="1" x14ac:dyDescent="0.2"/>
    <row r="13475" s="13" customFormat="1" x14ac:dyDescent="0.2"/>
    <row r="13476" s="13" customFormat="1" x14ac:dyDescent="0.2"/>
    <row r="13477" s="13" customFormat="1" x14ac:dyDescent="0.2"/>
    <row r="13478" s="13" customFormat="1" x14ac:dyDescent="0.2"/>
    <row r="13479" s="13" customFormat="1" x14ac:dyDescent="0.2"/>
    <row r="13480" s="13" customFormat="1" x14ac:dyDescent="0.2"/>
    <row r="13481" s="13" customFormat="1" x14ac:dyDescent="0.2"/>
    <row r="13482" s="13" customFormat="1" x14ac:dyDescent="0.2"/>
    <row r="13483" s="13" customFormat="1" x14ac:dyDescent="0.2"/>
    <row r="13484" s="13" customFormat="1" x14ac:dyDescent="0.2"/>
    <row r="13485" s="13" customFormat="1" x14ac:dyDescent="0.2"/>
    <row r="13486" s="13" customFormat="1" x14ac:dyDescent="0.2"/>
    <row r="13487" s="13" customFormat="1" x14ac:dyDescent="0.2"/>
    <row r="13488" s="13" customFormat="1" x14ac:dyDescent="0.2"/>
    <row r="13489" s="13" customFormat="1" x14ac:dyDescent="0.2"/>
    <row r="13490" s="13" customFormat="1" x14ac:dyDescent="0.2"/>
    <row r="13491" s="13" customFormat="1" x14ac:dyDescent="0.2"/>
    <row r="13492" s="13" customFormat="1" x14ac:dyDescent="0.2"/>
    <row r="13493" s="13" customFormat="1" x14ac:dyDescent="0.2"/>
    <row r="13494" s="13" customFormat="1" x14ac:dyDescent="0.2"/>
    <row r="13495" s="13" customFormat="1" x14ac:dyDescent="0.2"/>
    <row r="13496" s="13" customFormat="1" x14ac:dyDescent="0.2"/>
    <row r="13497" s="13" customFormat="1" x14ac:dyDescent="0.2"/>
    <row r="13498" s="13" customFormat="1" x14ac:dyDescent="0.2"/>
    <row r="13499" s="13" customFormat="1" x14ac:dyDescent="0.2"/>
    <row r="13500" s="13" customFormat="1" x14ac:dyDescent="0.2"/>
    <row r="13501" s="13" customFormat="1" x14ac:dyDescent="0.2"/>
    <row r="13502" s="13" customFormat="1" x14ac:dyDescent="0.2"/>
    <row r="13503" s="13" customFormat="1" x14ac:dyDescent="0.2"/>
    <row r="13504" s="13" customFormat="1" x14ac:dyDescent="0.2"/>
    <row r="13505" s="13" customFormat="1" x14ac:dyDescent="0.2"/>
    <row r="13506" s="13" customFormat="1" x14ac:dyDescent="0.2"/>
    <row r="13507" s="13" customFormat="1" x14ac:dyDescent="0.2"/>
    <row r="13508" s="13" customFormat="1" x14ac:dyDescent="0.2"/>
    <row r="13509" s="13" customFormat="1" x14ac:dyDescent="0.2"/>
    <row r="13510" s="13" customFormat="1" x14ac:dyDescent="0.2"/>
    <row r="13511" s="13" customFormat="1" x14ac:dyDescent="0.2"/>
    <row r="13512" s="13" customFormat="1" x14ac:dyDescent="0.2"/>
    <row r="13513" s="13" customFormat="1" x14ac:dyDescent="0.2"/>
    <row r="13514" s="13" customFormat="1" x14ac:dyDescent="0.2"/>
    <row r="13515" s="13" customFormat="1" x14ac:dyDescent="0.2"/>
    <row r="13516" s="13" customFormat="1" x14ac:dyDescent="0.2"/>
    <row r="13517" s="13" customFormat="1" x14ac:dyDescent="0.2"/>
    <row r="13518" s="13" customFormat="1" x14ac:dyDescent="0.2"/>
    <row r="13519" s="13" customFormat="1" x14ac:dyDescent="0.2"/>
    <row r="13520" s="13" customFormat="1" x14ac:dyDescent="0.2"/>
    <row r="13521" s="13" customFormat="1" x14ac:dyDescent="0.2"/>
    <row r="13522" s="13" customFormat="1" x14ac:dyDescent="0.2"/>
    <row r="13523" s="13" customFormat="1" x14ac:dyDescent="0.2"/>
    <row r="13524" s="13" customFormat="1" x14ac:dyDescent="0.2"/>
    <row r="13525" s="13" customFormat="1" x14ac:dyDescent="0.2"/>
    <row r="13526" s="13" customFormat="1" x14ac:dyDescent="0.2"/>
    <row r="13527" s="13" customFormat="1" x14ac:dyDescent="0.2"/>
    <row r="13528" s="13" customFormat="1" x14ac:dyDescent="0.2"/>
    <row r="13529" s="13" customFormat="1" x14ac:dyDescent="0.2"/>
    <row r="13530" s="13" customFormat="1" x14ac:dyDescent="0.2"/>
    <row r="13531" s="13" customFormat="1" x14ac:dyDescent="0.2"/>
    <row r="13532" s="13" customFormat="1" x14ac:dyDescent="0.2"/>
    <row r="13533" s="13" customFormat="1" x14ac:dyDescent="0.2"/>
    <row r="13534" s="13" customFormat="1" x14ac:dyDescent="0.2"/>
    <row r="13535" s="13" customFormat="1" x14ac:dyDescent="0.2"/>
    <row r="13536" s="13" customFormat="1" x14ac:dyDescent="0.2"/>
    <row r="13537" s="13" customFormat="1" x14ac:dyDescent="0.2"/>
    <row r="13538" s="13" customFormat="1" x14ac:dyDescent="0.2"/>
    <row r="13539" s="13" customFormat="1" x14ac:dyDescent="0.2"/>
    <row r="13540" s="13" customFormat="1" x14ac:dyDescent="0.2"/>
    <row r="13541" s="13" customFormat="1" x14ac:dyDescent="0.2"/>
    <row r="13542" s="13" customFormat="1" x14ac:dyDescent="0.2"/>
    <row r="13543" s="13" customFormat="1" x14ac:dyDescent="0.2"/>
    <row r="13544" s="13" customFormat="1" x14ac:dyDescent="0.2"/>
    <row r="13545" s="13" customFormat="1" x14ac:dyDescent="0.2"/>
    <row r="13546" s="13" customFormat="1" x14ac:dyDescent="0.2"/>
    <row r="13547" s="13" customFormat="1" x14ac:dyDescent="0.2"/>
    <row r="13548" s="13" customFormat="1" x14ac:dyDescent="0.2"/>
    <row r="13549" s="13" customFormat="1" x14ac:dyDescent="0.2"/>
    <row r="13550" s="13" customFormat="1" x14ac:dyDescent="0.2"/>
    <row r="13551" s="13" customFormat="1" x14ac:dyDescent="0.2"/>
    <row r="13552" s="13" customFormat="1" x14ac:dyDescent="0.2"/>
    <row r="13553" s="13" customFormat="1" x14ac:dyDescent="0.2"/>
    <row r="13554" s="13" customFormat="1" x14ac:dyDescent="0.2"/>
    <row r="13555" s="13" customFormat="1" x14ac:dyDescent="0.2"/>
    <row r="13556" s="13" customFormat="1" x14ac:dyDescent="0.2"/>
    <row r="13557" s="13" customFormat="1" x14ac:dyDescent="0.2"/>
    <row r="13558" s="13" customFormat="1" x14ac:dyDescent="0.2"/>
    <row r="13559" s="13" customFormat="1" x14ac:dyDescent="0.2"/>
    <row r="13560" s="13" customFormat="1" x14ac:dyDescent="0.2"/>
    <row r="13561" s="13" customFormat="1" x14ac:dyDescent="0.2"/>
    <row r="13562" s="13" customFormat="1" x14ac:dyDescent="0.2"/>
    <row r="13563" s="13" customFormat="1" x14ac:dyDescent="0.2"/>
    <row r="13564" s="13" customFormat="1" x14ac:dyDescent="0.2"/>
    <row r="13565" s="13" customFormat="1" x14ac:dyDescent="0.2"/>
    <row r="13566" s="13" customFormat="1" x14ac:dyDescent="0.2"/>
    <row r="13567" s="13" customFormat="1" x14ac:dyDescent="0.2"/>
    <row r="13568" s="13" customFormat="1" x14ac:dyDescent="0.2"/>
    <row r="13569" s="13" customFormat="1" x14ac:dyDescent="0.2"/>
    <row r="13570" s="13" customFormat="1" x14ac:dyDescent="0.2"/>
    <row r="13571" s="13" customFormat="1" x14ac:dyDescent="0.2"/>
    <row r="13572" s="13" customFormat="1" x14ac:dyDescent="0.2"/>
    <row r="13573" s="13" customFormat="1" x14ac:dyDescent="0.2"/>
    <row r="13574" s="13" customFormat="1" x14ac:dyDescent="0.2"/>
    <row r="13575" s="13" customFormat="1" x14ac:dyDescent="0.2"/>
    <row r="13576" s="13" customFormat="1" x14ac:dyDescent="0.2"/>
    <row r="13577" s="13" customFormat="1" x14ac:dyDescent="0.2"/>
    <row r="13578" s="13" customFormat="1" x14ac:dyDescent="0.2"/>
    <row r="13579" s="13" customFormat="1" x14ac:dyDescent="0.2"/>
    <row r="13580" s="13" customFormat="1" x14ac:dyDescent="0.2"/>
    <row r="13581" s="13" customFormat="1" x14ac:dyDescent="0.2"/>
    <row r="13582" s="13" customFormat="1" x14ac:dyDescent="0.2"/>
    <row r="13583" s="13" customFormat="1" x14ac:dyDescent="0.2"/>
    <row r="13584" s="13" customFormat="1" x14ac:dyDescent="0.2"/>
    <row r="13585" s="13" customFormat="1" x14ac:dyDescent="0.2"/>
    <row r="13586" s="13" customFormat="1" x14ac:dyDescent="0.2"/>
    <row r="13587" s="13" customFormat="1" x14ac:dyDescent="0.2"/>
    <row r="13588" s="13" customFormat="1" x14ac:dyDescent="0.2"/>
    <row r="13589" s="13" customFormat="1" x14ac:dyDescent="0.2"/>
    <row r="13590" s="13" customFormat="1" x14ac:dyDescent="0.2"/>
    <row r="13591" s="13" customFormat="1" x14ac:dyDescent="0.2"/>
    <row r="13592" s="13" customFormat="1" x14ac:dyDescent="0.2"/>
    <row r="13593" s="13" customFormat="1" x14ac:dyDescent="0.2"/>
    <row r="13594" s="13" customFormat="1" x14ac:dyDescent="0.2"/>
    <row r="13595" s="13" customFormat="1" x14ac:dyDescent="0.2"/>
    <row r="13596" s="13" customFormat="1" x14ac:dyDescent="0.2"/>
    <row r="13597" s="13" customFormat="1" x14ac:dyDescent="0.2"/>
    <row r="13598" s="13" customFormat="1" x14ac:dyDescent="0.2"/>
    <row r="13599" s="13" customFormat="1" x14ac:dyDescent="0.2"/>
    <row r="13600" s="13" customFormat="1" x14ac:dyDescent="0.2"/>
    <row r="13601" s="13" customFormat="1" x14ac:dyDescent="0.2"/>
    <row r="13602" s="13" customFormat="1" x14ac:dyDescent="0.2"/>
    <row r="13603" s="13" customFormat="1" x14ac:dyDescent="0.2"/>
    <row r="13604" s="13" customFormat="1" x14ac:dyDescent="0.2"/>
    <row r="13605" s="13" customFormat="1" x14ac:dyDescent="0.2"/>
    <row r="13606" s="13" customFormat="1" x14ac:dyDescent="0.2"/>
    <row r="13607" s="13" customFormat="1" x14ac:dyDescent="0.2"/>
    <row r="13608" s="13" customFormat="1" x14ac:dyDescent="0.2"/>
    <row r="13609" s="13" customFormat="1" x14ac:dyDescent="0.2"/>
    <row r="13610" s="13" customFormat="1" x14ac:dyDescent="0.2"/>
    <row r="13611" s="13" customFormat="1" x14ac:dyDescent="0.2"/>
    <row r="13612" s="13" customFormat="1" x14ac:dyDescent="0.2"/>
    <row r="13613" s="13" customFormat="1" x14ac:dyDescent="0.2"/>
    <row r="13614" s="13" customFormat="1" x14ac:dyDescent="0.2"/>
    <row r="13615" s="13" customFormat="1" x14ac:dyDescent="0.2"/>
    <row r="13616" s="13" customFormat="1" x14ac:dyDescent="0.2"/>
    <row r="13617" s="13" customFormat="1" x14ac:dyDescent="0.2"/>
    <row r="13618" s="13" customFormat="1" x14ac:dyDescent="0.2"/>
    <row r="13619" s="13" customFormat="1" x14ac:dyDescent="0.2"/>
    <row r="13620" s="13" customFormat="1" x14ac:dyDescent="0.2"/>
    <row r="13621" s="13" customFormat="1" x14ac:dyDescent="0.2"/>
    <row r="13622" s="13" customFormat="1" x14ac:dyDescent="0.2"/>
    <row r="13623" s="13" customFormat="1" x14ac:dyDescent="0.2"/>
    <row r="13624" s="13" customFormat="1" x14ac:dyDescent="0.2"/>
    <row r="13625" s="13" customFormat="1" x14ac:dyDescent="0.2"/>
    <row r="13626" s="13" customFormat="1" x14ac:dyDescent="0.2"/>
    <row r="13627" s="13" customFormat="1" x14ac:dyDescent="0.2"/>
    <row r="13628" s="13" customFormat="1" x14ac:dyDescent="0.2"/>
    <row r="13629" s="13" customFormat="1" x14ac:dyDescent="0.2"/>
    <row r="13630" s="13" customFormat="1" x14ac:dyDescent="0.2"/>
    <row r="13631" s="13" customFormat="1" x14ac:dyDescent="0.2"/>
    <row r="13632" s="13" customFormat="1" x14ac:dyDescent="0.2"/>
    <row r="13633" s="13" customFormat="1" x14ac:dyDescent="0.2"/>
    <row r="13634" s="13" customFormat="1" x14ac:dyDescent="0.2"/>
    <row r="13635" s="13" customFormat="1" x14ac:dyDescent="0.2"/>
    <row r="13636" s="13" customFormat="1" x14ac:dyDescent="0.2"/>
    <row r="13637" s="13" customFormat="1" x14ac:dyDescent="0.2"/>
    <row r="13638" s="13" customFormat="1" x14ac:dyDescent="0.2"/>
    <row r="13639" s="13" customFormat="1" x14ac:dyDescent="0.2"/>
    <row r="13640" s="13" customFormat="1" x14ac:dyDescent="0.2"/>
    <row r="13641" s="13" customFormat="1" x14ac:dyDescent="0.2"/>
    <row r="13642" s="13" customFormat="1" x14ac:dyDescent="0.2"/>
    <row r="13643" s="13" customFormat="1" x14ac:dyDescent="0.2"/>
    <row r="13644" s="13" customFormat="1" x14ac:dyDescent="0.2"/>
    <row r="13645" s="13" customFormat="1" x14ac:dyDescent="0.2"/>
    <row r="13646" s="13" customFormat="1" x14ac:dyDescent="0.2"/>
    <row r="13647" s="13" customFormat="1" x14ac:dyDescent="0.2"/>
    <row r="13648" s="13" customFormat="1" x14ac:dyDescent="0.2"/>
    <row r="13649" s="13" customFormat="1" x14ac:dyDescent="0.2"/>
    <row r="13650" s="13" customFormat="1" x14ac:dyDescent="0.2"/>
    <row r="13651" s="13" customFormat="1" x14ac:dyDescent="0.2"/>
    <row r="13652" s="13" customFormat="1" x14ac:dyDescent="0.2"/>
    <row r="13653" s="13" customFormat="1" x14ac:dyDescent="0.2"/>
    <row r="13654" s="13" customFormat="1" x14ac:dyDescent="0.2"/>
    <row r="13655" s="13" customFormat="1" x14ac:dyDescent="0.2"/>
    <row r="13656" s="13" customFormat="1" x14ac:dyDescent="0.2"/>
    <row r="13657" s="13" customFormat="1" x14ac:dyDescent="0.2"/>
    <row r="13658" s="13" customFormat="1" x14ac:dyDescent="0.2"/>
    <row r="13659" s="13" customFormat="1" x14ac:dyDescent="0.2"/>
    <row r="13660" s="13" customFormat="1" x14ac:dyDescent="0.2"/>
    <row r="13661" s="13" customFormat="1" x14ac:dyDescent="0.2"/>
    <row r="13662" s="13" customFormat="1" x14ac:dyDescent="0.2"/>
    <row r="13663" s="13" customFormat="1" x14ac:dyDescent="0.2"/>
    <row r="13664" s="13" customFormat="1" x14ac:dyDescent="0.2"/>
    <row r="13665" s="13" customFormat="1" x14ac:dyDescent="0.2"/>
    <row r="13666" s="13" customFormat="1" x14ac:dyDescent="0.2"/>
    <row r="13667" s="13" customFormat="1" x14ac:dyDescent="0.2"/>
    <row r="13668" s="13" customFormat="1" x14ac:dyDescent="0.2"/>
    <row r="13669" s="13" customFormat="1" x14ac:dyDescent="0.2"/>
    <row r="13670" s="13" customFormat="1" x14ac:dyDescent="0.2"/>
    <row r="13671" s="13" customFormat="1" x14ac:dyDescent="0.2"/>
    <row r="13672" s="13" customFormat="1" x14ac:dyDescent="0.2"/>
    <row r="13673" s="13" customFormat="1" x14ac:dyDescent="0.2"/>
    <row r="13674" s="13" customFormat="1" x14ac:dyDescent="0.2"/>
    <row r="13675" s="13" customFormat="1" x14ac:dyDescent="0.2"/>
    <row r="13676" s="13" customFormat="1" x14ac:dyDescent="0.2"/>
    <row r="13677" s="13" customFormat="1" x14ac:dyDescent="0.2"/>
    <row r="13678" s="13" customFormat="1" x14ac:dyDescent="0.2"/>
    <row r="13679" s="13" customFormat="1" x14ac:dyDescent="0.2"/>
    <row r="13680" s="13" customFormat="1" x14ac:dyDescent="0.2"/>
    <row r="13681" s="13" customFormat="1" x14ac:dyDescent="0.2"/>
    <row r="13682" s="13" customFormat="1" x14ac:dyDescent="0.2"/>
    <row r="13683" s="13" customFormat="1" x14ac:dyDescent="0.2"/>
    <row r="13684" s="13" customFormat="1" x14ac:dyDescent="0.2"/>
    <row r="13685" s="13" customFormat="1" x14ac:dyDescent="0.2"/>
    <row r="13686" s="13" customFormat="1" x14ac:dyDescent="0.2"/>
    <row r="13687" s="13" customFormat="1" x14ac:dyDescent="0.2"/>
    <row r="13688" s="13" customFormat="1" x14ac:dyDescent="0.2"/>
    <row r="13689" s="13" customFormat="1" x14ac:dyDescent="0.2"/>
    <row r="13690" s="13" customFormat="1" x14ac:dyDescent="0.2"/>
    <row r="13691" s="13" customFormat="1" x14ac:dyDescent="0.2"/>
    <row r="13692" s="13" customFormat="1" x14ac:dyDescent="0.2"/>
    <row r="13693" s="13" customFormat="1" x14ac:dyDescent="0.2"/>
    <row r="13694" s="13" customFormat="1" x14ac:dyDescent="0.2"/>
    <row r="13695" s="13" customFormat="1" x14ac:dyDescent="0.2"/>
    <row r="13696" s="13" customFormat="1" x14ac:dyDescent="0.2"/>
    <row r="13697" s="13" customFormat="1" x14ac:dyDescent="0.2"/>
    <row r="13698" s="13" customFormat="1" x14ac:dyDescent="0.2"/>
    <row r="13699" s="13" customFormat="1" x14ac:dyDescent="0.2"/>
    <row r="13700" s="13" customFormat="1" x14ac:dyDescent="0.2"/>
    <row r="13701" s="13" customFormat="1" x14ac:dyDescent="0.2"/>
    <row r="13702" s="13" customFormat="1" x14ac:dyDescent="0.2"/>
    <row r="13703" s="13" customFormat="1" x14ac:dyDescent="0.2"/>
    <row r="13704" s="13" customFormat="1" x14ac:dyDescent="0.2"/>
    <row r="13705" s="13" customFormat="1" x14ac:dyDescent="0.2"/>
    <row r="13706" s="13" customFormat="1" x14ac:dyDescent="0.2"/>
    <row r="13707" s="13" customFormat="1" x14ac:dyDescent="0.2"/>
    <row r="13708" s="13" customFormat="1" x14ac:dyDescent="0.2"/>
    <row r="13709" s="13" customFormat="1" x14ac:dyDescent="0.2"/>
    <row r="13710" s="13" customFormat="1" x14ac:dyDescent="0.2"/>
    <row r="13711" s="13" customFormat="1" x14ac:dyDescent="0.2"/>
    <row r="13712" s="13" customFormat="1" x14ac:dyDescent="0.2"/>
    <row r="13713" s="13" customFormat="1" x14ac:dyDescent="0.2"/>
    <row r="13714" s="13" customFormat="1" x14ac:dyDescent="0.2"/>
    <row r="13715" s="13" customFormat="1" x14ac:dyDescent="0.2"/>
    <row r="13716" s="13" customFormat="1" x14ac:dyDescent="0.2"/>
    <row r="13717" s="13" customFormat="1" x14ac:dyDescent="0.2"/>
    <row r="13718" s="13" customFormat="1" x14ac:dyDescent="0.2"/>
    <row r="13719" s="13" customFormat="1" x14ac:dyDescent="0.2"/>
    <row r="13720" s="13" customFormat="1" x14ac:dyDescent="0.2"/>
    <row r="13721" s="13" customFormat="1" x14ac:dyDescent="0.2"/>
    <row r="13722" s="13" customFormat="1" x14ac:dyDescent="0.2"/>
    <row r="13723" s="13" customFormat="1" x14ac:dyDescent="0.2"/>
    <row r="13724" s="13" customFormat="1" x14ac:dyDescent="0.2"/>
    <row r="13725" s="13" customFormat="1" x14ac:dyDescent="0.2"/>
    <row r="13726" s="13" customFormat="1" x14ac:dyDescent="0.2"/>
    <row r="13727" s="13" customFormat="1" x14ac:dyDescent="0.2"/>
    <row r="13728" s="13" customFormat="1" x14ac:dyDescent="0.2"/>
    <row r="13729" s="13" customFormat="1" x14ac:dyDescent="0.2"/>
    <row r="13730" s="13" customFormat="1" x14ac:dyDescent="0.2"/>
    <row r="13731" s="13" customFormat="1" x14ac:dyDescent="0.2"/>
    <row r="13732" s="13" customFormat="1" x14ac:dyDescent="0.2"/>
    <row r="13733" s="13" customFormat="1" x14ac:dyDescent="0.2"/>
    <row r="13734" s="13" customFormat="1" x14ac:dyDescent="0.2"/>
    <row r="13735" s="13" customFormat="1" x14ac:dyDescent="0.2"/>
    <row r="13736" s="13" customFormat="1" x14ac:dyDescent="0.2"/>
    <row r="13737" s="13" customFormat="1" x14ac:dyDescent="0.2"/>
    <row r="13738" s="13" customFormat="1" x14ac:dyDescent="0.2"/>
    <row r="13739" s="13" customFormat="1" x14ac:dyDescent="0.2"/>
    <row r="13740" s="13" customFormat="1" x14ac:dyDescent="0.2"/>
    <row r="13741" s="13" customFormat="1" x14ac:dyDescent="0.2"/>
    <row r="13742" s="13" customFormat="1" x14ac:dyDescent="0.2"/>
    <row r="13743" s="13" customFormat="1" x14ac:dyDescent="0.2"/>
    <row r="13744" s="13" customFormat="1" x14ac:dyDescent="0.2"/>
    <row r="13745" s="13" customFormat="1" x14ac:dyDescent="0.2"/>
    <row r="13746" s="13" customFormat="1" x14ac:dyDescent="0.2"/>
    <row r="13747" s="13" customFormat="1" x14ac:dyDescent="0.2"/>
    <row r="13748" s="13" customFormat="1" x14ac:dyDescent="0.2"/>
    <row r="13749" s="13" customFormat="1" x14ac:dyDescent="0.2"/>
    <row r="13750" s="13" customFormat="1" x14ac:dyDescent="0.2"/>
    <row r="13751" s="13" customFormat="1" x14ac:dyDescent="0.2"/>
    <row r="13752" s="13" customFormat="1" x14ac:dyDescent="0.2"/>
    <row r="13753" s="13" customFormat="1" x14ac:dyDescent="0.2"/>
    <row r="13754" s="13" customFormat="1" x14ac:dyDescent="0.2"/>
    <row r="13755" s="13" customFormat="1" x14ac:dyDescent="0.2"/>
    <row r="13756" s="13" customFormat="1" x14ac:dyDescent="0.2"/>
    <row r="13757" s="13" customFormat="1" x14ac:dyDescent="0.2"/>
    <row r="13758" s="13" customFormat="1" x14ac:dyDescent="0.2"/>
    <row r="13759" s="13" customFormat="1" x14ac:dyDescent="0.2"/>
    <row r="13760" s="13" customFormat="1" x14ac:dyDescent="0.2"/>
    <row r="13761" s="13" customFormat="1" x14ac:dyDescent="0.2"/>
    <row r="13762" s="13" customFormat="1" x14ac:dyDescent="0.2"/>
    <row r="13763" s="13" customFormat="1" x14ac:dyDescent="0.2"/>
    <row r="13764" s="13" customFormat="1" x14ac:dyDescent="0.2"/>
    <row r="13765" s="13" customFormat="1" x14ac:dyDescent="0.2"/>
    <row r="13766" s="13" customFormat="1" x14ac:dyDescent="0.2"/>
    <row r="13767" s="13" customFormat="1" x14ac:dyDescent="0.2"/>
    <row r="13768" s="13" customFormat="1" x14ac:dyDescent="0.2"/>
    <row r="13769" s="13" customFormat="1" x14ac:dyDescent="0.2"/>
    <row r="13770" s="13" customFormat="1" x14ac:dyDescent="0.2"/>
    <row r="13771" s="13" customFormat="1" x14ac:dyDescent="0.2"/>
    <row r="13772" s="13" customFormat="1" x14ac:dyDescent="0.2"/>
    <row r="13773" s="13" customFormat="1" x14ac:dyDescent="0.2"/>
    <row r="13774" s="13" customFormat="1" x14ac:dyDescent="0.2"/>
    <row r="13775" s="13" customFormat="1" x14ac:dyDescent="0.2"/>
    <row r="13776" s="13" customFormat="1" x14ac:dyDescent="0.2"/>
    <row r="13777" s="13" customFormat="1" x14ac:dyDescent="0.2"/>
    <row r="13778" s="13" customFormat="1" x14ac:dyDescent="0.2"/>
    <row r="13779" s="13" customFormat="1" x14ac:dyDescent="0.2"/>
    <row r="13780" s="13" customFormat="1" x14ac:dyDescent="0.2"/>
    <row r="13781" s="13" customFormat="1" x14ac:dyDescent="0.2"/>
    <row r="13782" s="13" customFormat="1" x14ac:dyDescent="0.2"/>
    <row r="13783" s="13" customFormat="1" x14ac:dyDescent="0.2"/>
    <row r="13784" s="13" customFormat="1" x14ac:dyDescent="0.2"/>
    <row r="13785" s="13" customFormat="1" x14ac:dyDescent="0.2"/>
    <row r="13786" s="13" customFormat="1" x14ac:dyDescent="0.2"/>
    <row r="13787" s="13" customFormat="1" x14ac:dyDescent="0.2"/>
    <row r="13788" s="13" customFormat="1" x14ac:dyDescent="0.2"/>
    <row r="13789" s="13" customFormat="1" x14ac:dyDescent="0.2"/>
    <row r="13790" s="13" customFormat="1" x14ac:dyDescent="0.2"/>
    <row r="13791" s="13" customFormat="1" x14ac:dyDescent="0.2"/>
    <row r="13792" s="13" customFormat="1" x14ac:dyDescent="0.2"/>
    <row r="13793" s="13" customFormat="1" x14ac:dyDescent="0.2"/>
    <row r="13794" s="13" customFormat="1" x14ac:dyDescent="0.2"/>
    <row r="13795" s="13" customFormat="1" x14ac:dyDescent="0.2"/>
    <row r="13796" s="13" customFormat="1" x14ac:dyDescent="0.2"/>
    <row r="13797" s="13" customFormat="1" x14ac:dyDescent="0.2"/>
    <row r="13798" s="13" customFormat="1" x14ac:dyDescent="0.2"/>
    <row r="13799" s="13" customFormat="1" x14ac:dyDescent="0.2"/>
    <row r="13800" s="13" customFormat="1" x14ac:dyDescent="0.2"/>
    <row r="13801" s="13" customFormat="1" x14ac:dyDescent="0.2"/>
    <row r="13802" s="13" customFormat="1" x14ac:dyDescent="0.2"/>
    <row r="13803" s="13" customFormat="1" x14ac:dyDescent="0.2"/>
    <row r="13804" s="13" customFormat="1" x14ac:dyDescent="0.2"/>
    <row r="13805" s="13" customFormat="1" x14ac:dyDescent="0.2"/>
    <row r="13806" s="13" customFormat="1" x14ac:dyDescent="0.2"/>
    <row r="13807" s="13" customFormat="1" x14ac:dyDescent="0.2"/>
    <row r="13808" s="13" customFormat="1" x14ac:dyDescent="0.2"/>
    <row r="13809" s="13" customFormat="1" x14ac:dyDescent="0.2"/>
    <row r="13810" s="13" customFormat="1" x14ac:dyDescent="0.2"/>
    <row r="13811" s="13" customFormat="1" x14ac:dyDescent="0.2"/>
    <row r="13812" s="13" customFormat="1" x14ac:dyDescent="0.2"/>
    <row r="13813" s="13" customFormat="1" x14ac:dyDescent="0.2"/>
    <row r="13814" s="13" customFormat="1" x14ac:dyDescent="0.2"/>
    <row r="13815" s="13" customFormat="1" x14ac:dyDescent="0.2"/>
    <row r="13816" s="13" customFormat="1" x14ac:dyDescent="0.2"/>
    <row r="13817" s="13" customFormat="1" x14ac:dyDescent="0.2"/>
    <row r="13818" s="13" customFormat="1" x14ac:dyDescent="0.2"/>
    <row r="13819" s="13" customFormat="1" x14ac:dyDescent="0.2"/>
    <row r="13820" s="13" customFormat="1" x14ac:dyDescent="0.2"/>
    <row r="13821" s="13" customFormat="1" x14ac:dyDescent="0.2"/>
    <row r="13822" s="13" customFormat="1" x14ac:dyDescent="0.2"/>
    <row r="13823" s="13" customFormat="1" x14ac:dyDescent="0.2"/>
    <row r="13824" s="13" customFormat="1" x14ac:dyDescent="0.2"/>
    <row r="13825" s="13" customFormat="1" x14ac:dyDescent="0.2"/>
    <row r="13826" s="13" customFormat="1" x14ac:dyDescent="0.2"/>
    <row r="13827" s="13" customFormat="1" x14ac:dyDescent="0.2"/>
    <row r="13828" s="13" customFormat="1" x14ac:dyDescent="0.2"/>
    <row r="13829" s="13" customFormat="1" x14ac:dyDescent="0.2"/>
    <row r="13830" s="13" customFormat="1" x14ac:dyDescent="0.2"/>
    <row r="13831" s="13" customFormat="1" x14ac:dyDescent="0.2"/>
    <row r="13832" s="13" customFormat="1" x14ac:dyDescent="0.2"/>
    <row r="13833" s="13" customFormat="1" x14ac:dyDescent="0.2"/>
    <row r="13834" s="13" customFormat="1" x14ac:dyDescent="0.2"/>
    <row r="13835" s="13" customFormat="1" x14ac:dyDescent="0.2"/>
    <row r="13836" s="13" customFormat="1" x14ac:dyDescent="0.2"/>
    <row r="13837" s="13" customFormat="1" x14ac:dyDescent="0.2"/>
    <row r="13838" s="13" customFormat="1" x14ac:dyDescent="0.2"/>
    <row r="13839" s="13" customFormat="1" x14ac:dyDescent="0.2"/>
    <row r="13840" s="13" customFormat="1" x14ac:dyDescent="0.2"/>
    <row r="13841" s="13" customFormat="1" x14ac:dyDescent="0.2"/>
    <row r="13842" s="13" customFormat="1" x14ac:dyDescent="0.2"/>
    <row r="13843" s="13" customFormat="1" x14ac:dyDescent="0.2"/>
    <row r="13844" s="13" customFormat="1" x14ac:dyDescent="0.2"/>
    <row r="13845" s="13" customFormat="1" x14ac:dyDescent="0.2"/>
    <row r="13846" s="13" customFormat="1" x14ac:dyDescent="0.2"/>
    <row r="13847" s="13" customFormat="1" x14ac:dyDescent="0.2"/>
    <row r="13848" s="13" customFormat="1" x14ac:dyDescent="0.2"/>
    <row r="13849" s="13" customFormat="1" x14ac:dyDescent="0.2"/>
    <row r="13850" s="13" customFormat="1" x14ac:dyDescent="0.2"/>
    <row r="13851" s="13" customFormat="1" x14ac:dyDescent="0.2"/>
    <row r="13852" s="13" customFormat="1" x14ac:dyDescent="0.2"/>
    <row r="13853" s="13" customFormat="1" x14ac:dyDescent="0.2"/>
    <row r="13854" s="13" customFormat="1" x14ac:dyDescent="0.2"/>
    <row r="13855" s="13" customFormat="1" x14ac:dyDescent="0.2"/>
    <row r="13856" s="13" customFormat="1" x14ac:dyDescent="0.2"/>
    <row r="13857" s="13" customFormat="1" x14ac:dyDescent="0.2"/>
    <row r="13858" s="13" customFormat="1" x14ac:dyDescent="0.2"/>
    <row r="13859" s="13" customFormat="1" x14ac:dyDescent="0.2"/>
    <row r="13860" s="13" customFormat="1" x14ac:dyDescent="0.2"/>
    <row r="13861" s="13" customFormat="1" x14ac:dyDescent="0.2"/>
    <row r="13862" s="13" customFormat="1" x14ac:dyDescent="0.2"/>
    <row r="13863" s="13" customFormat="1" x14ac:dyDescent="0.2"/>
    <row r="13864" s="13" customFormat="1" x14ac:dyDescent="0.2"/>
    <row r="13865" s="13" customFormat="1" x14ac:dyDescent="0.2"/>
    <row r="13866" s="13" customFormat="1" x14ac:dyDescent="0.2"/>
    <row r="13867" s="13" customFormat="1" x14ac:dyDescent="0.2"/>
    <row r="13868" s="13" customFormat="1" x14ac:dyDescent="0.2"/>
    <row r="13869" s="13" customFormat="1" x14ac:dyDescent="0.2"/>
    <row r="13870" s="13" customFormat="1" x14ac:dyDescent="0.2"/>
    <row r="13871" s="13" customFormat="1" x14ac:dyDescent="0.2"/>
    <row r="13872" s="13" customFormat="1" x14ac:dyDescent="0.2"/>
    <row r="13873" s="13" customFormat="1" x14ac:dyDescent="0.2"/>
    <row r="13874" s="13" customFormat="1" x14ac:dyDescent="0.2"/>
    <row r="13875" s="13" customFormat="1" x14ac:dyDescent="0.2"/>
    <row r="13876" s="13" customFormat="1" x14ac:dyDescent="0.2"/>
    <row r="13877" s="13" customFormat="1" x14ac:dyDescent="0.2"/>
    <row r="13878" s="13" customFormat="1" x14ac:dyDescent="0.2"/>
    <row r="13879" s="13" customFormat="1" x14ac:dyDescent="0.2"/>
    <row r="13880" s="13" customFormat="1" x14ac:dyDescent="0.2"/>
    <row r="13881" s="13" customFormat="1" x14ac:dyDescent="0.2"/>
    <row r="13882" s="13" customFormat="1" x14ac:dyDescent="0.2"/>
    <row r="13883" s="13" customFormat="1" x14ac:dyDescent="0.2"/>
    <row r="13884" s="13" customFormat="1" x14ac:dyDescent="0.2"/>
    <row r="13885" s="13" customFormat="1" x14ac:dyDescent="0.2"/>
    <row r="13886" s="13" customFormat="1" x14ac:dyDescent="0.2"/>
    <row r="13887" s="13" customFormat="1" x14ac:dyDescent="0.2"/>
    <row r="13888" s="13" customFormat="1" x14ac:dyDescent="0.2"/>
    <row r="13889" s="13" customFormat="1" x14ac:dyDescent="0.2"/>
    <row r="13890" s="13" customFormat="1" x14ac:dyDescent="0.2"/>
    <row r="13891" s="13" customFormat="1" x14ac:dyDescent="0.2"/>
    <row r="13892" s="13" customFormat="1" x14ac:dyDescent="0.2"/>
    <row r="13893" s="13" customFormat="1" x14ac:dyDescent="0.2"/>
    <row r="13894" s="13" customFormat="1" x14ac:dyDescent="0.2"/>
    <row r="13895" s="13" customFormat="1" x14ac:dyDescent="0.2"/>
    <row r="13896" s="13" customFormat="1" x14ac:dyDescent="0.2"/>
    <row r="13897" s="13" customFormat="1" x14ac:dyDescent="0.2"/>
    <row r="13898" s="13" customFormat="1" x14ac:dyDescent="0.2"/>
    <row r="13899" s="13" customFormat="1" x14ac:dyDescent="0.2"/>
    <row r="13900" s="13" customFormat="1" x14ac:dyDescent="0.2"/>
    <row r="13901" s="13" customFormat="1" x14ac:dyDescent="0.2"/>
    <row r="13902" s="13" customFormat="1" x14ac:dyDescent="0.2"/>
    <row r="13903" s="13" customFormat="1" x14ac:dyDescent="0.2"/>
    <row r="13904" s="13" customFormat="1" x14ac:dyDescent="0.2"/>
    <row r="13905" s="13" customFormat="1" x14ac:dyDescent="0.2"/>
    <row r="13906" s="13" customFormat="1" x14ac:dyDescent="0.2"/>
    <row r="13907" s="13" customFormat="1" x14ac:dyDescent="0.2"/>
    <row r="13908" s="13" customFormat="1" x14ac:dyDescent="0.2"/>
    <row r="13909" s="13" customFormat="1" x14ac:dyDescent="0.2"/>
    <row r="13910" s="13" customFormat="1" x14ac:dyDescent="0.2"/>
    <row r="13911" s="13" customFormat="1" x14ac:dyDescent="0.2"/>
    <row r="13912" s="13" customFormat="1" x14ac:dyDescent="0.2"/>
    <row r="13913" s="13" customFormat="1" x14ac:dyDescent="0.2"/>
    <row r="13914" s="13" customFormat="1" x14ac:dyDescent="0.2"/>
    <row r="13915" s="13" customFormat="1" x14ac:dyDescent="0.2"/>
    <row r="13916" s="13" customFormat="1" x14ac:dyDescent="0.2"/>
    <row r="13917" s="13" customFormat="1" x14ac:dyDescent="0.2"/>
    <row r="13918" s="13" customFormat="1" x14ac:dyDescent="0.2"/>
    <row r="13919" s="13" customFormat="1" x14ac:dyDescent="0.2"/>
    <row r="13920" s="13" customFormat="1" x14ac:dyDescent="0.2"/>
    <row r="13921" s="13" customFormat="1" x14ac:dyDescent="0.2"/>
    <row r="13922" s="13" customFormat="1" x14ac:dyDescent="0.2"/>
    <row r="13923" s="13" customFormat="1" x14ac:dyDescent="0.2"/>
    <row r="13924" s="13" customFormat="1" x14ac:dyDescent="0.2"/>
    <row r="13925" s="13" customFormat="1" x14ac:dyDescent="0.2"/>
    <row r="13926" s="13" customFormat="1" x14ac:dyDescent="0.2"/>
    <row r="13927" s="13" customFormat="1" x14ac:dyDescent="0.2"/>
    <row r="13928" s="13" customFormat="1" x14ac:dyDescent="0.2"/>
    <row r="13929" s="13" customFormat="1" x14ac:dyDescent="0.2"/>
    <row r="13930" s="13" customFormat="1" x14ac:dyDescent="0.2"/>
    <row r="13931" s="13" customFormat="1" x14ac:dyDescent="0.2"/>
    <row r="13932" s="13" customFormat="1" x14ac:dyDescent="0.2"/>
    <row r="13933" s="13" customFormat="1" x14ac:dyDescent="0.2"/>
    <row r="13934" s="13" customFormat="1" x14ac:dyDescent="0.2"/>
    <row r="13935" s="13" customFormat="1" x14ac:dyDescent="0.2"/>
    <row r="13936" s="13" customFormat="1" x14ac:dyDescent="0.2"/>
    <row r="13937" s="13" customFormat="1" x14ac:dyDescent="0.2"/>
    <row r="13938" s="13" customFormat="1" x14ac:dyDescent="0.2"/>
    <row r="13939" s="13" customFormat="1" x14ac:dyDescent="0.2"/>
    <row r="13940" s="13" customFormat="1" x14ac:dyDescent="0.2"/>
    <row r="13941" s="13" customFormat="1" x14ac:dyDescent="0.2"/>
    <row r="13942" s="13" customFormat="1" x14ac:dyDescent="0.2"/>
    <row r="13943" s="13" customFormat="1" x14ac:dyDescent="0.2"/>
    <row r="13944" s="13" customFormat="1" x14ac:dyDescent="0.2"/>
    <row r="13945" s="13" customFormat="1" x14ac:dyDescent="0.2"/>
    <row r="13946" s="13" customFormat="1" x14ac:dyDescent="0.2"/>
    <row r="13947" s="13" customFormat="1" x14ac:dyDescent="0.2"/>
    <row r="13948" s="13" customFormat="1" x14ac:dyDescent="0.2"/>
    <row r="13949" s="13" customFormat="1" x14ac:dyDescent="0.2"/>
    <row r="13950" s="13" customFormat="1" x14ac:dyDescent="0.2"/>
    <row r="13951" s="13" customFormat="1" x14ac:dyDescent="0.2"/>
    <row r="13952" s="13" customFormat="1" x14ac:dyDescent="0.2"/>
    <row r="13953" s="13" customFormat="1" x14ac:dyDescent="0.2"/>
    <row r="13954" s="13" customFormat="1" x14ac:dyDescent="0.2"/>
    <row r="13955" s="13" customFormat="1" x14ac:dyDescent="0.2"/>
    <row r="13956" s="13" customFormat="1" x14ac:dyDescent="0.2"/>
    <row r="13957" s="13" customFormat="1" x14ac:dyDescent="0.2"/>
    <row r="13958" s="13" customFormat="1" x14ac:dyDescent="0.2"/>
    <row r="13959" s="13" customFormat="1" x14ac:dyDescent="0.2"/>
    <row r="13960" s="13" customFormat="1" x14ac:dyDescent="0.2"/>
    <row r="13961" s="13" customFormat="1" x14ac:dyDescent="0.2"/>
    <row r="13962" s="13" customFormat="1" x14ac:dyDescent="0.2"/>
    <row r="13963" s="13" customFormat="1" x14ac:dyDescent="0.2"/>
    <row r="13964" s="13" customFormat="1" x14ac:dyDescent="0.2"/>
    <row r="13965" s="13" customFormat="1" x14ac:dyDescent="0.2"/>
    <row r="13966" s="13" customFormat="1" x14ac:dyDescent="0.2"/>
    <row r="13967" s="13" customFormat="1" x14ac:dyDescent="0.2"/>
    <row r="13968" s="13" customFormat="1" x14ac:dyDescent="0.2"/>
    <row r="13969" s="13" customFormat="1" x14ac:dyDescent="0.2"/>
    <row r="13970" s="13" customFormat="1" x14ac:dyDescent="0.2"/>
    <row r="13971" s="13" customFormat="1" x14ac:dyDescent="0.2"/>
    <row r="13972" s="13" customFormat="1" x14ac:dyDescent="0.2"/>
    <row r="13973" s="13" customFormat="1" x14ac:dyDescent="0.2"/>
    <row r="13974" s="13" customFormat="1" x14ac:dyDescent="0.2"/>
    <row r="13975" s="13" customFormat="1" x14ac:dyDescent="0.2"/>
    <row r="13976" s="13" customFormat="1" x14ac:dyDescent="0.2"/>
    <row r="13977" s="13" customFormat="1" x14ac:dyDescent="0.2"/>
    <row r="13978" s="13" customFormat="1" x14ac:dyDescent="0.2"/>
    <row r="13979" s="13" customFormat="1" x14ac:dyDescent="0.2"/>
    <row r="13980" s="13" customFormat="1" x14ac:dyDescent="0.2"/>
    <row r="13981" s="13" customFormat="1" x14ac:dyDescent="0.2"/>
    <row r="13982" s="13" customFormat="1" x14ac:dyDescent="0.2"/>
    <row r="13983" s="13" customFormat="1" x14ac:dyDescent="0.2"/>
    <row r="13984" s="13" customFormat="1" x14ac:dyDescent="0.2"/>
    <row r="13985" s="13" customFormat="1" x14ac:dyDescent="0.2"/>
    <row r="13986" s="13" customFormat="1" x14ac:dyDescent="0.2"/>
    <row r="13987" s="13" customFormat="1" x14ac:dyDescent="0.2"/>
    <row r="13988" s="13" customFormat="1" x14ac:dyDescent="0.2"/>
    <row r="13989" s="13" customFormat="1" x14ac:dyDescent="0.2"/>
    <row r="13990" s="13" customFormat="1" x14ac:dyDescent="0.2"/>
    <row r="13991" s="13" customFormat="1" x14ac:dyDescent="0.2"/>
    <row r="13992" s="13" customFormat="1" x14ac:dyDescent="0.2"/>
    <row r="13993" s="13" customFormat="1" x14ac:dyDescent="0.2"/>
    <row r="13994" s="13" customFormat="1" x14ac:dyDescent="0.2"/>
    <row r="13995" s="13" customFormat="1" x14ac:dyDescent="0.2"/>
    <row r="13996" s="13" customFormat="1" x14ac:dyDescent="0.2"/>
    <row r="13997" s="13" customFormat="1" x14ac:dyDescent="0.2"/>
    <row r="13998" s="13" customFormat="1" x14ac:dyDescent="0.2"/>
    <row r="13999" s="13" customFormat="1" x14ac:dyDescent="0.2"/>
    <row r="14000" s="13" customFormat="1" x14ac:dyDescent="0.2"/>
    <row r="14001" s="13" customFormat="1" x14ac:dyDescent="0.2"/>
    <row r="14002" s="13" customFormat="1" x14ac:dyDescent="0.2"/>
    <row r="14003" s="13" customFormat="1" x14ac:dyDescent="0.2"/>
    <row r="14004" s="13" customFormat="1" x14ac:dyDescent="0.2"/>
    <row r="14005" s="13" customFormat="1" x14ac:dyDescent="0.2"/>
    <row r="14006" s="13" customFormat="1" x14ac:dyDescent="0.2"/>
    <row r="14007" s="13" customFormat="1" x14ac:dyDescent="0.2"/>
    <row r="14008" s="13" customFormat="1" x14ac:dyDescent="0.2"/>
    <row r="14009" s="13" customFormat="1" x14ac:dyDescent="0.2"/>
    <row r="14010" s="13" customFormat="1" x14ac:dyDescent="0.2"/>
    <row r="14011" s="13" customFormat="1" x14ac:dyDescent="0.2"/>
    <row r="14012" s="13" customFormat="1" x14ac:dyDescent="0.2"/>
    <row r="14013" s="13" customFormat="1" x14ac:dyDescent="0.2"/>
    <row r="14014" s="13" customFormat="1" x14ac:dyDescent="0.2"/>
    <row r="14015" s="13" customFormat="1" x14ac:dyDescent="0.2"/>
    <row r="14016" s="13" customFormat="1" x14ac:dyDescent="0.2"/>
    <row r="14017" s="13" customFormat="1" x14ac:dyDescent="0.2"/>
    <row r="14018" s="13" customFormat="1" x14ac:dyDescent="0.2"/>
    <row r="14019" s="13" customFormat="1" x14ac:dyDescent="0.2"/>
    <row r="14020" s="13" customFormat="1" x14ac:dyDescent="0.2"/>
    <row r="14021" s="13" customFormat="1" x14ac:dyDescent="0.2"/>
    <row r="14022" s="13" customFormat="1" x14ac:dyDescent="0.2"/>
    <row r="14023" s="13" customFormat="1" x14ac:dyDescent="0.2"/>
    <row r="14024" s="13" customFormat="1" x14ac:dyDescent="0.2"/>
    <row r="14025" s="13" customFormat="1" x14ac:dyDescent="0.2"/>
    <row r="14026" s="13" customFormat="1" x14ac:dyDescent="0.2"/>
    <row r="14027" s="13" customFormat="1" x14ac:dyDescent="0.2"/>
    <row r="14028" s="13" customFormat="1" x14ac:dyDescent="0.2"/>
    <row r="14029" s="13" customFormat="1" x14ac:dyDescent="0.2"/>
    <row r="14030" s="13" customFormat="1" x14ac:dyDescent="0.2"/>
    <row r="14031" s="13" customFormat="1" x14ac:dyDescent="0.2"/>
    <row r="14032" s="13" customFormat="1" x14ac:dyDescent="0.2"/>
    <row r="14033" s="13" customFormat="1" x14ac:dyDescent="0.2"/>
    <row r="14034" s="13" customFormat="1" x14ac:dyDescent="0.2"/>
    <row r="14035" s="13" customFormat="1" x14ac:dyDescent="0.2"/>
    <row r="14036" s="13" customFormat="1" x14ac:dyDescent="0.2"/>
    <row r="14037" s="13" customFormat="1" x14ac:dyDescent="0.2"/>
    <row r="14038" s="13" customFormat="1" x14ac:dyDescent="0.2"/>
    <row r="14039" s="13" customFormat="1" x14ac:dyDescent="0.2"/>
    <row r="14040" s="13" customFormat="1" x14ac:dyDescent="0.2"/>
    <row r="14041" s="13" customFormat="1" x14ac:dyDescent="0.2"/>
    <row r="14042" s="13" customFormat="1" x14ac:dyDescent="0.2"/>
    <row r="14043" s="13" customFormat="1" x14ac:dyDescent="0.2"/>
    <row r="14044" s="13" customFormat="1" x14ac:dyDescent="0.2"/>
    <row r="14045" s="13" customFormat="1" x14ac:dyDescent="0.2"/>
    <row r="14046" s="13" customFormat="1" x14ac:dyDescent="0.2"/>
    <row r="14047" s="13" customFormat="1" x14ac:dyDescent="0.2"/>
    <row r="14048" s="13" customFormat="1" x14ac:dyDescent="0.2"/>
    <row r="14049" s="13" customFormat="1" x14ac:dyDescent="0.2"/>
    <row r="14050" s="13" customFormat="1" x14ac:dyDescent="0.2"/>
    <row r="14051" s="13" customFormat="1" x14ac:dyDescent="0.2"/>
    <row r="14052" s="13" customFormat="1" x14ac:dyDescent="0.2"/>
    <row r="14053" s="13" customFormat="1" x14ac:dyDescent="0.2"/>
    <row r="14054" s="13" customFormat="1" x14ac:dyDescent="0.2"/>
    <row r="14055" s="13" customFormat="1" x14ac:dyDescent="0.2"/>
    <row r="14056" s="13" customFormat="1" x14ac:dyDescent="0.2"/>
    <row r="14057" s="13" customFormat="1" x14ac:dyDescent="0.2"/>
    <row r="14058" s="13" customFormat="1" x14ac:dyDescent="0.2"/>
    <row r="14059" s="13" customFormat="1" x14ac:dyDescent="0.2"/>
    <row r="14060" s="13" customFormat="1" x14ac:dyDescent="0.2"/>
    <row r="14061" s="13" customFormat="1" x14ac:dyDescent="0.2"/>
    <row r="14062" s="13" customFormat="1" x14ac:dyDescent="0.2"/>
    <row r="14063" s="13" customFormat="1" x14ac:dyDescent="0.2"/>
    <row r="14064" s="13" customFormat="1" x14ac:dyDescent="0.2"/>
    <row r="14065" s="13" customFormat="1" x14ac:dyDescent="0.2"/>
    <row r="14066" s="13" customFormat="1" x14ac:dyDescent="0.2"/>
    <row r="14067" s="13" customFormat="1" x14ac:dyDescent="0.2"/>
    <row r="14068" s="13" customFormat="1" x14ac:dyDescent="0.2"/>
    <row r="14069" s="13" customFormat="1" x14ac:dyDescent="0.2"/>
    <row r="14070" s="13" customFormat="1" x14ac:dyDescent="0.2"/>
    <row r="14071" s="13" customFormat="1" x14ac:dyDescent="0.2"/>
    <row r="14072" s="13" customFormat="1" x14ac:dyDescent="0.2"/>
    <row r="14073" s="13" customFormat="1" x14ac:dyDescent="0.2"/>
    <row r="14074" s="13" customFormat="1" x14ac:dyDescent="0.2"/>
    <row r="14075" s="13" customFormat="1" x14ac:dyDescent="0.2"/>
    <row r="14076" s="13" customFormat="1" x14ac:dyDescent="0.2"/>
    <row r="14077" s="13" customFormat="1" x14ac:dyDescent="0.2"/>
    <row r="14078" s="13" customFormat="1" x14ac:dyDescent="0.2"/>
    <row r="14079" s="13" customFormat="1" x14ac:dyDescent="0.2"/>
    <row r="14080" s="13" customFormat="1" x14ac:dyDescent="0.2"/>
    <row r="14081" s="13" customFormat="1" x14ac:dyDescent="0.2"/>
    <row r="14082" s="13" customFormat="1" x14ac:dyDescent="0.2"/>
    <row r="14083" s="13" customFormat="1" x14ac:dyDescent="0.2"/>
    <row r="14084" s="13" customFormat="1" x14ac:dyDescent="0.2"/>
    <row r="14085" s="13" customFormat="1" x14ac:dyDescent="0.2"/>
    <row r="14086" s="13" customFormat="1" x14ac:dyDescent="0.2"/>
    <row r="14087" s="13" customFormat="1" x14ac:dyDescent="0.2"/>
    <row r="14088" s="13" customFormat="1" x14ac:dyDescent="0.2"/>
    <row r="14089" s="13" customFormat="1" x14ac:dyDescent="0.2"/>
    <row r="14090" s="13" customFormat="1" x14ac:dyDescent="0.2"/>
    <row r="14091" s="13" customFormat="1" x14ac:dyDescent="0.2"/>
    <row r="14092" s="13" customFormat="1" x14ac:dyDescent="0.2"/>
    <row r="14093" s="13" customFormat="1" x14ac:dyDescent="0.2"/>
    <row r="14094" s="13" customFormat="1" x14ac:dyDescent="0.2"/>
    <row r="14095" s="13" customFormat="1" x14ac:dyDescent="0.2"/>
    <row r="14096" s="13" customFormat="1" x14ac:dyDescent="0.2"/>
    <row r="14097" s="13" customFormat="1" x14ac:dyDescent="0.2"/>
    <row r="14098" s="13" customFormat="1" x14ac:dyDescent="0.2"/>
    <row r="14099" s="13" customFormat="1" x14ac:dyDescent="0.2"/>
    <row r="14100" s="13" customFormat="1" x14ac:dyDescent="0.2"/>
    <row r="14101" s="13" customFormat="1" x14ac:dyDescent="0.2"/>
    <row r="14102" s="13" customFormat="1" x14ac:dyDescent="0.2"/>
    <row r="14103" s="13" customFormat="1" x14ac:dyDescent="0.2"/>
    <row r="14104" s="13" customFormat="1" x14ac:dyDescent="0.2"/>
    <row r="14105" s="13" customFormat="1" x14ac:dyDescent="0.2"/>
    <row r="14106" s="13" customFormat="1" x14ac:dyDescent="0.2"/>
    <row r="14107" s="13" customFormat="1" x14ac:dyDescent="0.2"/>
    <row r="14108" s="13" customFormat="1" x14ac:dyDescent="0.2"/>
    <row r="14109" s="13" customFormat="1" x14ac:dyDescent="0.2"/>
    <row r="14110" s="13" customFormat="1" x14ac:dyDescent="0.2"/>
    <row r="14111" s="13" customFormat="1" x14ac:dyDescent="0.2"/>
    <row r="14112" s="13" customFormat="1" x14ac:dyDescent="0.2"/>
    <row r="14113" s="13" customFormat="1" x14ac:dyDescent="0.2"/>
    <row r="14114" s="13" customFormat="1" x14ac:dyDescent="0.2"/>
    <row r="14115" s="13" customFormat="1" x14ac:dyDescent="0.2"/>
    <row r="14116" s="13" customFormat="1" x14ac:dyDescent="0.2"/>
    <row r="14117" s="13" customFormat="1" x14ac:dyDescent="0.2"/>
    <row r="14118" s="13" customFormat="1" x14ac:dyDescent="0.2"/>
    <row r="14119" s="13" customFormat="1" x14ac:dyDescent="0.2"/>
    <row r="14120" s="13" customFormat="1" x14ac:dyDescent="0.2"/>
    <row r="14121" s="13" customFormat="1" x14ac:dyDescent="0.2"/>
    <row r="14122" s="13" customFormat="1" x14ac:dyDescent="0.2"/>
    <row r="14123" s="13" customFormat="1" x14ac:dyDescent="0.2"/>
    <row r="14124" s="13" customFormat="1" x14ac:dyDescent="0.2"/>
    <row r="14125" s="13" customFormat="1" x14ac:dyDescent="0.2"/>
    <row r="14126" s="13" customFormat="1" x14ac:dyDescent="0.2"/>
    <row r="14127" s="13" customFormat="1" x14ac:dyDescent="0.2"/>
    <row r="14128" s="13" customFormat="1" x14ac:dyDescent="0.2"/>
    <row r="14129" s="13" customFormat="1" x14ac:dyDescent="0.2"/>
    <row r="14130" s="13" customFormat="1" x14ac:dyDescent="0.2"/>
    <row r="14131" s="13" customFormat="1" x14ac:dyDescent="0.2"/>
    <row r="14132" s="13" customFormat="1" x14ac:dyDescent="0.2"/>
    <row r="14133" s="13" customFormat="1" x14ac:dyDescent="0.2"/>
    <row r="14134" s="13" customFormat="1" x14ac:dyDescent="0.2"/>
    <row r="14135" s="13" customFormat="1" x14ac:dyDescent="0.2"/>
    <row r="14136" s="13" customFormat="1" x14ac:dyDescent="0.2"/>
    <row r="14137" s="13" customFormat="1" x14ac:dyDescent="0.2"/>
    <row r="14138" s="13" customFormat="1" x14ac:dyDescent="0.2"/>
    <row r="14139" s="13" customFormat="1" x14ac:dyDescent="0.2"/>
    <row r="14140" s="13" customFormat="1" x14ac:dyDescent="0.2"/>
    <row r="14141" s="13" customFormat="1" x14ac:dyDescent="0.2"/>
    <row r="14142" s="13" customFormat="1" x14ac:dyDescent="0.2"/>
    <row r="14143" s="13" customFormat="1" x14ac:dyDescent="0.2"/>
    <row r="14144" s="13" customFormat="1" x14ac:dyDescent="0.2"/>
    <row r="14145" s="13" customFormat="1" x14ac:dyDescent="0.2"/>
    <row r="14146" s="13" customFormat="1" x14ac:dyDescent="0.2"/>
    <row r="14147" s="13" customFormat="1" x14ac:dyDescent="0.2"/>
    <row r="14148" s="13" customFormat="1" x14ac:dyDescent="0.2"/>
    <row r="14149" s="13" customFormat="1" x14ac:dyDescent="0.2"/>
    <row r="14150" s="13" customFormat="1" x14ac:dyDescent="0.2"/>
    <row r="14151" s="13" customFormat="1" x14ac:dyDescent="0.2"/>
    <row r="14152" s="13" customFormat="1" x14ac:dyDescent="0.2"/>
    <row r="14153" s="13" customFormat="1" x14ac:dyDescent="0.2"/>
    <row r="14154" s="13" customFormat="1" x14ac:dyDescent="0.2"/>
    <row r="14155" s="13" customFormat="1" x14ac:dyDescent="0.2"/>
    <row r="14156" s="13" customFormat="1" x14ac:dyDescent="0.2"/>
    <row r="14157" s="13" customFormat="1" x14ac:dyDescent="0.2"/>
    <row r="14158" s="13" customFormat="1" x14ac:dyDescent="0.2"/>
    <row r="14159" s="13" customFormat="1" x14ac:dyDescent="0.2"/>
    <row r="14160" s="13" customFormat="1" x14ac:dyDescent="0.2"/>
    <row r="14161" s="13" customFormat="1" x14ac:dyDescent="0.2"/>
    <row r="14162" s="13" customFormat="1" x14ac:dyDescent="0.2"/>
    <row r="14163" s="13" customFormat="1" x14ac:dyDescent="0.2"/>
    <row r="14164" s="13" customFormat="1" x14ac:dyDescent="0.2"/>
    <row r="14165" s="13" customFormat="1" x14ac:dyDescent="0.2"/>
    <row r="14166" s="13" customFormat="1" x14ac:dyDescent="0.2"/>
    <row r="14167" s="13" customFormat="1" x14ac:dyDescent="0.2"/>
    <row r="14168" s="13" customFormat="1" x14ac:dyDescent="0.2"/>
    <row r="14169" s="13" customFormat="1" x14ac:dyDescent="0.2"/>
    <row r="14170" s="13" customFormat="1" x14ac:dyDescent="0.2"/>
    <row r="14171" s="13" customFormat="1" x14ac:dyDescent="0.2"/>
    <row r="14172" s="13" customFormat="1" x14ac:dyDescent="0.2"/>
    <row r="14173" s="13" customFormat="1" x14ac:dyDescent="0.2"/>
    <row r="14174" s="13" customFormat="1" x14ac:dyDescent="0.2"/>
    <row r="14175" s="13" customFormat="1" x14ac:dyDescent="0.2"/>
    <row r="14176" s="13" customFormat="1" x14ac:dyDescent="0.2"/>
    <row r="14177" s="13" customFormat="1" x14ac:dyDescent="0.2"/>
    <row r="14178" s="13" customFormat="1" x14ac:dyDescent="0.2"/>
    <row r="14179" s="13" customFormat="1" x14ac:dyDescent="0.2"/>
    <row r="14180" s="13" customFormat="1" x14ac:dyDescent="0.2"/>
    <row r="14181" s="13" customFormat="1" x14ac:dyDescent="0.2"/>
    <row r="14182" s="13" customFormat="1" x14ac:dyDescent="0.2"/>
    <row r="14183" s="13" customFormat="1" x14ac:dyDescent="0.2"/>
    <row r="14184" s="13" customFormat="1" x14ac:dyDescent="0.2"/>
    <row r="14185" s="13" customFormat="1" x14ac:dyDescent="0.2"/>
    <row r="14186" s="13" customFormat="1" x14ac:dyDescent="0.2"/>
    <row r="14187" s="13" customFormat="1" x14ac:dyDescent="0.2"/>
    <row r="14188" s="13" customFormat="1" x14ac:dyDescent="0.2"/>
    <row r="14189" s="13" customFormat="1" x14ac:dyDescent="0.2"/>
    <row r="14190" s="13" customFormat="1" x14ac:dyDescent="0.2"/>
    <row r="14191" s="13" customFormat="1" x14ac:dyDescent="0.2"/>
    <row r="14192" s="13" customFormat="1" x14ac:dyDescent="0.2"/>
    <row r="14193" s="13" customFormat="1" x14ac:dyDescent="0.2"/>
    <row r="14194" s="13" customFormat="1" x14ac:dyDescent="0.2"/>
    <row r="14195" s="13" customFormat="1" x14ac:dyDescent="0.2"/>
    <row r="14196" s="13" customFormat="1" x14ac:dyDescent="0.2"/>
    <row r="14197" s="13" customFormat="1" x14ac:dyDescent="0.2"/>
    <row r="14198" s="13" customFormat="1" x14ac:dyDescent="0.2"/>
    <row r="14199" s="13" customFormat="1" x14ac:dyDescent="0.2"/>
    <row r="14200" s="13" customFormat="1" x14ac:dyDescent="0.2"/>
    <row r="14201" s="13" customFormat="1" x14ac:dyDescent="0.2"/>
    <row r="14202" s="13" customFormat="1" x14ac:dyDescent="0.2"/>
    <row r="14203" s="13" customFormat="1" x14ac:dyDescent="0.2"/>
    <row r="14204" s="13" customFormat="1" x14ac:dyDescent="0.2"/>
    <row r="14205" s="13" customFormat="1" x14ac:dyDescent="0.2"/>
    <row r="14206" s="13" customFormat="1" x14ac:dyDescent="0.2"/>
    <row r="14207" s="13" customFormat="1" x14ac:dyDescent="0.2"/>
    <row r="14208" s="13" customFormat="1" x14ac:dyDescent="0.2"/>
    <row r="14209" s="13" customFormat="1" x14ac:dyDescent="0.2"/>
    <row r="14210" s="13" customFormat="1" x14ac:dyDescent="0.2"/>
    <row r="14211" s="13" customFormat="1" x14ac:dyDescent="0.2"/>
    <row r="14212" s="13" customFormat="1" x14ac:dyDescent="0.2"/>
    <row r="14213" s="13" customFormat="1" x14ac:dyDescent="0.2"/>
    <row r="14214" s="13" customFormat="1" x14ac:dyDescent="0.2"/>
    <row r="14215" s="13" customFormat="1" x14ac:dyDescent="0.2"/>
    <row r="14216" s="13" customFormat="1" x14ac:dyDescent="0.2"/>
    <row r="14217" s="13" customFormat="1" x14ac:dyDescent="0.2"/>
    <row r="14218" s="13" customFormat="1" x14ac:dyDescent="0.2"/>
    <row r="14219" s="13" customFormat="1" x14ac:dyDescent="0.2"/>
    <row r="14220" s="13" customFormat="1" x14ac:dyDescent="0.2"/>
    <row r="14221" s="13" customFormat="1" x14ac:dyDescent="0.2"/>
    <row r="14222" s="13" customFormat="1" x14ac:dyDescent="0.2"/>
    <row r="14223" s="13" customFormat="1" x14ac:dyDescent="0.2"/>
    <row r="14224" s="13" customFormat="1" x14ac:dyDescent="0.2"/>
    <row r="14225" s="13" customFormat="1" x14ac:dyDescent="0.2"/>
    <row r="14226" s="13" customFormat="1" x14ac:dyDescent="0.2"/>
    <row r="14227" s="13" customFormat="1" x14ac:dyDescent="0.2"/>
    <row r="14228" s="13" customFormat="1" x14ac:dyDescent="0.2"/>
    <row r="14229" s="13" customFormat="1" x14ac:dyDescent="0.2"/>
    <row r="14230" s="13" customFormat="1" x14ac:dyDescent="0.2"/>
    <row r="14231" s="13" customFormat="1" x14ac:dyDescent="0.2"/>
    <row r="14232" s="13" customFormat="1" x14ac:dyDescent="0.2"/>
    <row r="14233" s="13" customFormat="1" x14ac:dyDescent="0.2"/>
    <row r="14234" s="13" customFormat="1" x14ac:dyDescent="0.2"/>
    <row r="14235" s="13" customFormat="1" x14ac:dyDescent="0.2"/>
    <row r="14236" s="13" customFormat="1" x14ac:dyDescent="0.2"/>
    <row r="14237" s="13" customFormat="1" x14ac:dyDescent="0.2"/>
    <row r="14238" s="13" customFormat="1" x14ac:dyDescent="0.2"/>
    <row r="14239" s="13" customFormat="1" x14ac:dyDescent="0.2"/>
    <row r="14240" s="13" customFormat="1" x14ac:dyDescent="0.2"/>
    <row r="14241" s="13" customFormat="1" x14ac:dyDescent="0.2"/>
    <row r="14242" s="13" customFormat="1" x14ac:dyDescent="0.2"/>
    <row r="14243" s="13" customFormat="1" x14ac:dyDescent="0.2"/>
    <row r="14244" s="13" customFormat="1" x14ac:dyDescent="0.2"/>
    <row r="14245" s="13" customFormat="1" x14ac:dyDescent="0.2"/>
    <row r="14246" s="13" customFormat="1" x14ac:dyDescent="0.2"/>
    <row r="14247" s="13" customFormat="1" x14ac:dyDescent="0.2"/>
    <row r="14248" s="13" customFormat="1" x14ac:dyDescent="0.2"/>
    <row r="14249" s="13" customFormat="1" x14ac:dyDescent="0.2"/>
    <row r="14250" s="13" customFormat="1" x14ac:dyDescent="0.2"/>
    <row r="14251" s="13" customFormat="1" x14ac:dyDescent="0.2"/>
    <row r="14252" s="13" customFormat="1" x14ac:dyDescent="0.2"/>
    <row r="14253" s="13" customFormat="1" x14ac:dyDescent="0.2"/>
    <row r="14254" s="13" customFormat="1" x14ac:dyDescent="0.2"/>
    <row r="14255" s="13" customFormat="1" x14ac:dyDescent="0.2"/>
    <row r="14256" s="13" customFormat="1" x14ac:dyDescent="0.2"/>
    <row r="14257" s="13" customFormat="1" x14ac:dyDescent="0.2"/>
    <row r="14258" s="13" customFormat="1" x14ac:dyDescent="0.2"/>
    <row r="14259" s="13" customFormat="1" x14ac:dyDescent="0.2"/>
    <row r="14260" s="13" customFormat="1" x14ac:dyDescent="0.2"/>
    <row r="14261" s="13" customFormat="1" x14ac:dyDescent="0.2"/>
    <row r="14262" s="13" customFormat="1" x14ac:dyDescent="0.2"/>
    <row r="14263" s="13" customFormat="1" x14ac:dyDescent="0.2"/>
    <row r="14264" s="13" customFormat="1" x14ac:dyDescent="0.2"/>
    <row r="14265" s="13" customFormat="1" x14ac:dyDescent="0.2"/>
    <row r="14266" s="13" customFormat="1" x14ac:dyDescent="0.2"/>
    <row r="14267" s="13" customFormat="1" x14ac:dyDescent="0.2"/>
    <row r="14268" s="13" customFormat="1" x14ac:dyDescent="0.2"/>
    <row r="14269" s="13" customFormat="1" x14ac:dyDescent="0.2"/>
    <row r="14270" s="13" customFormat="1" x14ac:dyDescent="0.2"/>
    <row r="14271" s="13" customFormat="1" x14ac:dyDescent="0.2"/>
    <row r="14272" s="13" customFormat="1" x14ac:dyDescent="0.2"/>
    <row r="14273" s="13" customFormat="1" x14ac:dyDescent="0.2"/>
    <row r="14274" s="13" customFormat="1" x14ac:dyDescent="0.2"/>
    <row r="14275" s="13" customFormat="1" x14ac:dyDescent="0.2"/>
    <row r="14276" s="13" customFormat="1" x14ac:dyDescent="0.2"/>
    <row r="14277" s="13" customFormat="1" x14ac:dyDescent="0.2"/>
    <row r="14278" s="13" customFormat="1" x14ac:dyDescent="0.2"/>
    <row r="14279" s="13" customFormat="1" x14ac:dyDescent="0.2"/>
    <row r="14280" s="13" customFormat="1" x14ac:dyDescent="0.2"/>
    <row r="14281" s="13" customFormat="1" x14ac:dyDescent="0.2"/>
    <row r="14282" s="13" customFormat="1" x14ac:dyDescent="0.2"/>
    <row r="14283" s="13" customFormat="1" x14ac:dyDescent="0.2"/>
    <row r="14284" s="13" customFormat="1" x14ac:dyDescent="0.2"/>
    <row r="14285" s="13" customFormat="1" x14ac:dyDescent="0.2"/>
    <row r="14286" s="13" customFormat="1" x14ac:dyDescent="0.2"/>
    <row r="14287" s="13" customFormat="1" x14ac:dyDescent="0.2"/>
    <row r="14288" s="13" customFormat="1" x14ac:dyDescent="0.2"/>
    <row r="14289" s="13" customFormat="1" x14ac:dyDescent="0.2"/>
    <row r="14290" s="13" customFormat="1" x14ac:dyDescent="0.2"/>
    <row r="14291" s="13" customFormat="1" x14ac:dyDescent="0.2"/>
    <row r="14292" s="13" customFormat="1" x14ac:dyDescent="0.2"/>
    <row r="14293" s="13" customFormat="1" x14ac:dyDescent="0.2"/>
    <row r="14294" s="13" customFormat="1" x14ac:dyDescent="0.2"/>
    <row r="14295" s="13" customFormat="1" x14ac:dyDescent="0.2"/>
    <row r="14296" s="13" customFormat="1" x14ac:dyDescent="0.2"/>
    <row r="14297" s="13" customFormat="1" x14ac:dyDescent="0.2"/>
    <row r="14298" s="13" customFormat="1" x14ac:dyDescent="0.2"/>
    <row r="14299" s="13" customFormat="1" x14ac:dyDescent="0.2"/>
    <row r="14300" s="13" customFormat="1" x14ac:dyDescent="0.2"/>
    <row r="14301" s="13" customFormat="1" x14ac:dyDescent="0.2"/>
    <row r="14302" s="13" customFormat="1" x14ac:dyDescent="0.2"/>
    <row r="14303" s="13" customFormat="1" x14ac:dyDescent="0.2"/>
    <row r="14304" s="13" customFormat="1" x14ac:dyDescent="0.2"/>
    <row r="14305" s="13" customFormat="1" x14ac:dyDescent="0.2"/>
    <row r="14306" s="13" customFormat="1" x14ac:dyDescent="0.2"/>
    <row r="14307" s="13" customFormat="1" x14ac:dyDescent="0.2"/>
    <row r="14308" s="13" customFormat="1" x14ac:dyDescent="0.2"/>
    <row r="14309" s="13" customFormat="1" x14ac:dyDescent="0.2"/>
    <row r="14310" s="13" customFormat="1" x14ac:dyDescent="0.2"/>
    <row r="14311" s="13" customFormat="1" x14ac:dyDescent="0.2"/>
    <row r="14312" s="13" customFormat="1" x14ac:dyDescent="0.2"/>
    <row r="14313" s="13" customFormat="1" x14ac:dyDescent="0.2"/>
    <row r="14314" s="13" customFormat="1" x14ac:dyDescent="0.2"/>
    <row r="14315" s="13" customFormat="1" x14ac:dyDescent="0.2"/>
    <row r="14316" s="13" customFormat="1" x14ac:dyDescent="0.2"/>
    <row r="14317" s="13" customFormat="1" x14ac:dyDescent="0.2"/>
    <row r="14318" s="13" customFormat="1" x14ac:dyDescent="0.2"/>
    <row r="14319" s="13" customFormat="1" x14ac:dyDescent="0.2"/>
    <row r="14320" s="13" customFormat="1" x14ac:dyDescent="0.2"/>
    <row r="14321" s="13" customFormat="1" x14ac:dyDescent="0.2"/>
    <row r="14322" s="13" customFormat="1" x14ac:dyDescent="0.2"/>
    <row r="14323" s="13" customFormat="1" x14ac:dyDescent="0.2"/>
    <row r="14324" s="13" customFormat="1" x14ac:dyDescent="0.2"/>
    <row r="14325" s="13" customFormat="1" x14ac:dyDescent="0.2"/>
    <row r="14326" s="13" customFormat="1" x14ac:dyDescent="0.2"/>
    <row r="14327" s="13" customFormat="1" x14ac:dyDescent="0.2"/>
    <row r="14328" s="13" customFormat="1" x14ac:dyDescent="0.2"/>
    <row r="14329" s="13" customFormat="1" x14ac:dyDescent="0.2"/>
    <row r="14330" s="13" customFormat="1" x14ac:dyDescent="0.2"/>
    <row r="14331" s="13" customFormat="1" x14ac:dyDescent="0.2"/>
    <row r="14332" s="13" customFormat="1" x14ac:dyDescent="0.2"/>
    <row r="14333" s="13" customFormat="1" x14ac:dyDescent="0.2"/>
    <row r="14334" s="13" customFormat="1" x14ac:dyDescent="0.2"/>
    <row r="14335" s="13" customFormat="1" x14ac:dyDescent="0.2"/>
    <row r="14336" s="13" customFormat="1" x14ac:dyDescent="0.2"/>
    <row r="14337" s="13" customFormat="1" x14ac:dyDescent="0.2"/>
    <row r="14338" s="13" customFormat="1" x14ac:dyDescent="0.2"/>
    <row r="14339" s="13" customFormat="1" x14ac:dyDescent="0.2"/>
    <row r="14340" s="13" customFormat="1" x14ac:dyDescent="0.2"/>
    <row r="14341" s="13" customFormat="1" x14ac:dyDescent="0.2"/>
    <row r="14342" s="13" customFormat="1" x14ac:dyDescent="0.2"/>
    <row r="14343" s="13" customFormat="1" x14ac:dyDescent="0.2"/>
    <row r="14344" s="13" customFormat="1" x14ac:dyDescent="0.2"/>
    <row r="14345" s="13" customFormat="1" x14ac:dyDescent="0.2"/>
    <row r="14346" s="13" customFormat="1" x14ac:dyDescent="0.2"/>
    <row r="14347" s="13" customFormat="1" x14ac:dyDescent="0.2"/>
    <row r="14348" s="13" customFormat="1" x14ac:dyDescent="0.2"/>
    <row r="14349" s="13" customFormat="1" x14ac:dyDescent="0.2"/>
    <row r="14350" s="13" customFormat="1" x14ac:dyDescent="0.2"/>
    <row r="14351" s="13" customFormat="1" x14ac:dyDescent="0.2"/>
    <row r="14352" s="13" customFormat="1" x14ac:dyDescent="0.2"/>
    <row r="14353" s="13" customFormat="1" x14ac:dyDescent="0.2"/>
    <row r="14354" s="13" customFormat="1" x14ac:dyDescent="0.2"/>
    <row r="14355" s="13" customFormat="1" x14ac:dyDescent="0.2"/>
    <row r="14356" s="13" customFormat="1" x14ac:dyDescent="0.2"/>
    <row r="14357" s="13" customFormat="1" x14ac:dyDescent="0.2"/>
    <row r="14358" s="13" customFormat="1" x14ac:dyDescent="0.2"/>
    <row r="14359" s="13" customFormat="1" x14ac:dyDescent="0.2"/>
    <row r="14360" s="13" customFormat="1" x14ac:dyDescent="0.2"/>
    <row r="14361" s="13" customFormat="1" x14ac:dyDescent="0.2"/>
    <row r="14362" s="13" customFormat="1" x14ac:dyDescent="0.2"/>
    <row r="14363" s="13" customFormat="1" x14ac:dyDescent="0.2"/>
    <row r="14364" s="13" customFormat="1" x14ac:dyDescent="0.2"/>
    <row r="14365" s="13" customFormat="1" x14ac:dyDescent="0.2"/>
    <row r="14366" s="13" customFormat="1" x14ac:dyDescent="0.2"/>
    <row r="14367" s="13" customFormat="1" x14ac:dyDescent="0.2"/>
    <row r="14368" s="13" customFormat="1" x14ac:dyDescent="0.2"/>
    <row r="14369" s="13" customFormat="1" x14ac:dyDescent="0.2"/>
    <row r="14370" s="13" customFormat="1" x14ac:dyDescent="0.2"/>
    <row r="14371" s="13" customFormat="1" x14ac:dyDescent="0.2"/>
    <row r="14372" s="13" customFormat="1" x14ac:dyDescent="0.2"/>
    <row r="14373" s="13" customFormat="1" x14ac:dyDescent="0.2"/>
    <row r="14374" s="13" customFormat="1" x14ac:dyDescent="0.2"/>
    <row r="14375" s="13" customFormat="1" x14ac:dyDescent="0.2"/>
    <row r="14376" s="13" customFormat="1" x14ac:dyDescent="0.2"/>
    <row r="14377" s="13" customFormat="1" x14ac:dyDescent="0.2"/>
    <row r="14378" s="13" customFormat="1" x14ac:dyDescent="0.2"/>
    <row r="14379" s="13" customFormat="1" x14ac:dyDescent="0.2"/>
    <row r="14380" s="13" customFormat="1" x14ac:dyDescent="0.2"/>
    <row r="14381" s="13" customFormat="1" x14ac:dyDescent="0.2"/>
    <row r="14382" s="13" customFormat="1" x14ac:dyDescent="0.2"/>
    <row r="14383" s="13" customFormat="1" x14ac:dyDescent="0.2"/>
    <row r="14384" s="13" customFormat="1" x14ac:dyDescent="0.2"/>
    <row r="14385" s="13" customFormat="1" x14ac:dyDescent="0.2"/>
    <row r="14386" s="13" customFormat="1" x14ac:dyDescent="0.2"/>
    <row r="14387" s="13" customFormat="1" x14ac:dyDescent="0.2"/>
    <row r="14388" s="13" customFormat="1" x14ac:dyDescent="0.2"/>
    <row r="14389" s="13" customFormat="1" x14ac:dyDescent="0.2"/>
    <row r="14390" s="13" customFormat="1" x14ac:dyDescent="0.2"/>
    <row r="14391" s="13" customFormat="1" x14ac:dyDescent="0.2"/>
    <row r="14392" s="13" customFormat="1" x14ac:dyDescent="0.2"/>
    <row r="14393" s="13" customFormat="1" x14ac:dyDescent="0.2"/>
    <row r="14394" s="13" customFormat="1" x14ac:dyDescent="0.2"/>
    <row r="14395" s="13" customFormat="1" x14ac:dyDescent="0.2"/>
    <row r="14396" s="13" customFormat="1" x14ac:dyDescent="0.2"/>
    <row r="14397" s="13" customFormat="1" x14ac:dyDescent="0.2"/>
    <row r="14398" s="13" customFormat="1" x14ac:dyDescent="0.2"/>
    <row r="14399" s="13" customFormat="1" x14ac:dyDescent="0.2"/>
    <row r="14400" s="13" customFormat="1" x14ac:dyDescent="0.2"/>
    <row r="14401" s="13" customFormat="1" x14ac:dyDescent="0.2"/>
    <row r="14402" s="13" customFormat="1" x14ac:dyDescent="0.2"/>
    <row r="14403" s="13" customFormat="1" x14ac:dyDescent="0.2"/>
    <row r="14404" s="13" customFormat="1" x14ac:dyDescent="0.2"/>
    <row r="14405" s="13" customFormat="1" x14ac:dyDescent="0.2"/>
    <row r="14406" s="13" customFormat="1" x14ac:dyDescent="0.2"/>
    <row r="14407" s="13" customFormat="1" x14ac:dyDescent="0.2"/>
    <row r="14408" s="13" customFormat="1" x14ac:dyDescent="0.2"/>
    <row r="14409" s="13" customFormat="1" x14ac:dyDescent="0.2"/>
    <row r="14410" s="13" customFormat="1" x14ac:dyDescent="0.2"/>
    <row r="14411" s="13" customFormat="1" x14ac:dyDescent="0.2"/>
    <row r="14412" s="13" customFormat="1" x14ac:dyDescent="0.2"/>
    <row r="14413" s="13" customFormat="1" x14ac:dyDescent="0.2"/>
    <row r="14414" s="13" customFormat="1" x14ac:dyDescent="0.2"/>
    <row r="14415" s="13" customFormat="1" x14ac:dyDescent="0.2"/>
    <row r="14416" s="13" customFormat="1" x14ac:dyDescent="0.2"/>
    <row r="14417" s="13" customFormat="1" x14ac:dyDescent="0.2"/>
    <row r="14418" s="13" customFormat="1" x14ac:dyDescent="0.2"/>
    <row r="14419" s="13" customFormat="1" x14ac:dyDescent="0.2"/>
    <row r="14420" s="13" customFormat="1" x14ac:dyDescent="0.2"/>
    <row r="14421" s="13" customFormat="1" x14ac:dyDescent="0.2"/>
    <row r="14422" s="13" customFormat="1" x14ac:dyDescent="0.2"/>
    <row r="14423" s="13" customFormat="1" x14ac:dyDescent="0.2"/>
    <row r="14424" s="13" customFormat="1" x14ac:dyDescent="0.2"/>
    <row r="14425" s="13" customFormat="1" x14ac:dyDescent="0.2"/>
    <row r="14426" s="13" customFormat="1" x14ac:dyDescent="0.2"/>
    <row r="14427" s="13" customFormat="1" x14ac:dyDescent="0.2"/>
    <row r="14428" s="13" customFormat="1" x14ac:dyDescent="0.2"/>
    <row r="14429" s="13" customFormat="1" x14ac:dyDescent="0.2"/>
    <row r="14430" s="13" customFormat="1" x14ac:dyDescent="0.2"/>
    <row r="14431" s="13" customFormat="1" x14ac:dyDescent="0.2"/>
    <row r="14432" s="13" customFormat="1" x14ac:dyDescent="0.2"/>
    <row r="14433" s="13" customFormat="1" x14ac:dyDescent="0.2"/>
    <row r="14434" s="13" customFormat="1" x14ac:dyDescent="0.2"/>
    <row r="14435" s="13" customFormat="1" x14ac:dyDescent="0.2"/>
    <row r="14436" s="13" customFormat="1" x14ac:dyDescent="0.2"/>
    <row r="14437" s="13" customFormat="1" x14ac:dyDescent="0.2"/>
    <row r="14438" s="13" customFormat="1" x14ac:dyDescent="0.2"/>
    <row r="14439" s="13" customFormat="1" x14ac:dyDescent="0.2"/>
    <row r="14440" s="13" customFormat="1" x14ac:dyDescent="0.2"/>
    <row r="14441" s="13" customFormat="1" x14ac:dyDescent="0.2"/>
    <row r="14442" s="13" customFormat="1" x14ac:dyDescent="0.2"/>
    <row r="14443" s="13" customFormat="1" x14ac:dyDescent="0.2"/>
    <row r="14444" s="13" customFormat="1" x14ac:dyDescent="0.2"/>
    <row r="14445" s="13" customFormat="1" x14ac:dyDescent="0.2"/>
    <row r="14446" s="13" customFormat="1" x14ac:dyDescent="0.2"/>
    <row r="14447" s="13" customFormat="1" x14ac:dyDescent="0.2"/>
    <row r="14448" s="13" customFormat="1" x14ac:dyDescent="0.2"/>
    <row r="14449" s="13" customFormat="1" x14ac:dyDescent="0.2"/>
    <row r="14450" s="13" customFormat="1" x14ac:dyDescent="0.2"/>
    <row r="14451" s="13" customFormat="1" x14ac:dyDescent="0.2"/>
    <row r="14452" s="13" customFormat="1" x14ac:dyDescent="0.2"/>
    <row r="14453" s="13" customFormat="1" x14ac:dyDescent="0.2"/>
    <row r="14454" s="13" customFormat="1" x14ac:dyDescent="0.2"/>
    <row r="14455" s="13" customFormat="1" x14ac:dyDescent="0.2"/>
    <row r="14456" s="13" customFormat="1" x14ac:dyDescent="0.2"/>
    <row r="14457" s="13" customFormat="1" x14ac:dyDescent="0.2"/>
    <row r="14458" s="13" customFormat="1" x14ac:dyDescent="0.2"/>
    <row r="14459" s="13" customFormat="1" x14ac:dyDescent="0.2"/>
    <row r="14460" s="13" customFormat="1" x14ac:dyDescent="0.2"/>
    <row r="14461" s="13" customFormat="1" x14ac:dyDescent="0.2"/>
    <row r="14462" s="13" customFormat="1" x14ac:dyDescent="0.2"/>
    <row r="14463" s="13" customFormat="1" x14ac:dyDescent="0.2"/>
    <row r="14464" s="13" customFormat="1" x14ac:dyDescent="0.2"/>
    <row r="14465" s="13" customFormat="1" x14ac:dyDescent="0.2"/>
    <row r="14466" s="13" customFormat="1" x14ac:dyDescent="0.2"/>
    <row r="14467" s="13" customFormat="1" x14ac:dyDescent="0.2"/>
    <row r="14468" s="13" customFormat="1" x14ac:dyDescent="0.2"/>
    <row r="14469" s="13" customFormat="1" x14ac:dyDescent="0.2"/>
    <row r="14470" s="13" customFormat="1" x14ac:dyDescent="0.2"/>
    <row r="14471" s="13" customFormat="1" x14ac:dyDescent="0.2"/>
    <row r="14472" s="13" customFormat="1" x14ac:dyDescent="0.2"/>
    <row r="14473" s="13" customFormat="1" x14ac:dyDescent="0.2"/>
    <row r="14474" s="13" customFormat="1" x14ac:dyDescent="0.2"/>
    <row r="14475" s="13" customFormat="1" x14ac:dyDescent="0.2"/>
    <row r="14476" s="13" customFormat="1" x14ac:dyDescent="0.2"/>
    <row r="14477" s="13" customFormat="1" x14ac:dyDescent="0.2"/>
    <row r="14478" s="13" customFormat="1" x14ac:dyDescent="0.2"/>
    <row r="14479" s="13" customFormat="1" x14ac:dyDescent="0.2"/>
    <row r="14480" s="13" customFormat="1" x14ac:dyDescent="0.2"/>
    <row r="14481" s="13" customFormat="1" x14ac:dyDescent="0.2"/>
    <row r="14482" s="13" customFormat="1" x14ac:dyDescent="0.2"/>
    <row r="14483" s="13" customFormat="1" x14ac:dyDescent="0.2"/>
    <row r="14484" s="13" customFormat="1" x14ac:dyDescent="0.2"/>
    <row r="14485" s="13" customFormat="1" x14ac:dyDescent="0.2"/>
    <row r="14486" s="13" customFormat="1" x14ac:dyDescent="0.2"/>
    <row r="14487" s="13" customFormat="1" x14ac:dyDescent="0.2"/>
    <row r="14488" s="13" customFormat="1" x14ac:dyDescent="0.2"/>
    <row r="14489" s="13" customFormat="1" x14ac:dyDescent="0.2"/>
    <row r="14490" s="13" customFormat="1" x14ac:dyDescent="0.2"/>
    <row r="14491" s="13" customFormat="1" x14ac:dyDescent="0.2"/>
    <row r="14492" s="13" customFormat="1" x14ac:dyDescent="0.2"/>
    <row r="14493" s="13" customFormat="1" x14ac:dyDescent="0.2"/>
    <row r="14494" s="13" customFormat="1" x14ac:dyDescent="0.2"/>
    <row r="14495" s="13" customFormat="1" x14ac:dyDescent="0.2"/>
    <row r="14496" s="13" customFormat="1" x14ac:dyDescent="0.2"/>
    <row r="14497" s="13" customFormat="1" x14ac:dyDescent="0.2"/>
    <row r="14498" s="13" customFormat="1" x14ac:dyDescent="0.2"/>
    <row r="14499" s="13" customFormat="1" x14ac:dyDescent="0.2"/>
    <row r="14500" s="13" customFormat="1" x14ac:dyDescent="0.2"/>
    <row r="14501" s="13" customFormat="1" x14ac:dyDescent="0.2"/>
    <row r="14502" s="13" customFormat="1" x14ac:dyDescent="0.2"/>
    <row r="14503" s="13" customFormat="1" x14ac:dyDescent="0.2"/>
    <row r="14504" s="13" customFormat="1" x14ac:dyDescent="0.2"/>
    <row r="14505" s="13" customFormat="1" x14ac:dyDescent="0.2"/>
    <row r="14506" s="13" customFormat="1" x14ac:dyDescent="0.2"/>
    <row r="14507" s="13" customFormat="1" x14ac:dyDescent="0.2"/>
    <row r="14508" s="13" customFormat="1" x14ac:dyDescent="0.2"/>
    <row r="14509" s="13" customFormat="1" x14ac:dyDescent="0.2"/>
    <row r="14510" s="13" customFormat="1" x14ac:dyDescent="0.2"/>
    <row r="14511" s="13" customFormat="1" x14ac:dyDescent="0.2"/>
    <row r="14512" s="13" customFormat="1" x14ac:dyDescent="0.2"/>
    <row r="14513" s="13" customFormat="1" x14ac:dyDescent="0.2"/>
    <row r="14514" s="13" customFormat="1" x14ac:dyDescent="0.2"/>
    <row r="14515" s="13" customFormat="1" x14ac:dyDescent="0.2"/>
    <row r="14516" s="13" customFormat="1" x14ac:dyDescent="0.2"/>
    <row r="14517" s="13" customFormat="1" x14ac:dyDescent="0.2"/>
    <row r="14518" s="13" customFormat="1" x14ac:dyDescent="0.2"/>
    <row r="14519" s="13" customFormat="1" x14ac:dyDescent="0.2"/>
    <row r="14520" s="13" customFormat="1" x14ac:dyDescent="0.2"/>
    <row r="14521" s="13" customFormat="1" x14ac:dyDescent="0.2"/>
    <row r="14522" s="13" customFormat="1" x14ac:dyDescent="0.2"/>
    <row r="14523" s="13" customFormat="1" x14ac:dyDescent="0.2"/>
    <row r="14524" s="13" customFormat="1" x14ac:dyDescent="0.2"/>
    <row r="14525" s="13" customFormat="1" x14ac:dyDescent="0.2"/>
    <row r="14526" s="13" customFormat="1" x14ac:dyDescent="0.2"/>
    <row r="14527" s="13" customFormat="1" x14ac:dyDescent="0.2"/>
    <row r="14528" s="13" customFormat="1" x14ac:dyDescent="0.2"/>
    <row r="14529" s="13" customFormat="1" x14ac:dyDescent="0.2"/>
    <row r="14530" s="13" customFormat="1" x14ac:dyDescent="0.2"/>
    <row r="14531" s="13" customFormat="1" x14ac:dyDescent="0.2"/>
    <row r="14532" s="13" customFormat="1" x14ac:dyDescent="0.2"/>
    <row r="14533" s="13" customFormat="1" x14ac:dyDescent="0.2"/>
    <row r="14534" s="13" customFormat="1" x14ac:dyDescent="0.2"/>
    <row r="14535" s="13" customFormat="1" x14ac:dyDescent="0.2"/>
    <row r="14536" s="13" customFormat="1" x14ac:dyDescent="0.2"/>
    <row r="14537" s="13" customFormat="1" x14ac:dyDescent="0.2"/>
    <row r="14538" s="13" customFormat="1" x14ac:dyDescent="0.2"/>
    <row r="14539" s="13" customFormat="1" x14ac:dyDescent="0.2"/>
    <row r="14540" s="13" customFormat="1" x14ac:dyDescent="0.2"/>
    <row r="14541" s="13" customFormat="1" x14ac:dyDescent="0.2"/>
    <row r="14542" s="13" customFormat="1" x14ac:dyDescent="0.2"/>
    <row r="14543" s="13" customFormat="1" x14ac:dyDescent="0.2"/>
    <row r="14544" s="13" customFormat="1" x14ac:dyDescent="0.2"/>
    <row r="14545" s="13" customFormat="1" x14ac:dyDescent="0.2"/>
    <row r="14546" s="13" customFormat="1" x14ac:dyDescent="0.2"/>
    <row r="14547" s="13" customFormat="1" x14ac:dyDescent="0.2"/>
    <row r="14548" s="13" customFormat="1" x14ac:dyDescent="0.2"/>
    <row r="14549" s="13" customFormat="1" x14ac:dyDescent="0.2"/>
    <row r="14550" s="13" customFormat="1" x14ac:dyDescent="0.2"/>
    <row r="14551" s="13" customFormat="1" x14ac:dyDescent="0.2"/>
    <row r="14552" s="13" customFormat="1" x14ac:dyDescent="0.2"/>
    <row r="14553" s="13" customFormat="1" x14ac:dyDescent="0.2"/>
    <row r="14554" s="13" customFormat="1" x14ac:dyDescent="0.2"/>
    <row r="14555" s="13" customFormat="1" x14ac:dyDescent="0.2"/>
    <row r="14556" s="13" customFormat="1" x14ac:dyDescent="0.2"/>
    <row r="14557" s="13" customFormat="1" x14ac:dyDescent="0.2"/>
    <row r="14558" s="13" customFormat="1" x14ac:dyDescent="0.2"/>
    <row r="14559" s="13" customFormat="1" x14ac:dyDescent="0.2"/>
    <row r="14560" s="13" customFormat="1" x14ac:dyDescent="0.2"/>
    <row r="14561" s="13" customFormat="1" x14ac:dyDescent="0.2"/>
    <row r="14562" s="13" customFormat="1" x14ac:dyDescent="0.2"/>
    <row r="14563" s="13" customFormat="1" x14ac:dyDescent="0.2"/>
    <row r="14564" s="13" customFormat="1" x14ac:dyDescent="0.2"/>
    <row r="14565" s="13" customFormat="1" x14ac:dyDescent="0.2"/>
    <row r="14566" s="13" customFormat="1" x14ac:dyDescent="0.2"/>
    <row r="14567" s="13" customFormat="1" x14ac:dyDescent="0.2"/>
    <row r="14568" s="13" customFormat="1" x14ac:dyDescent="0.2"/>
    <row r="14569" s="13" customFormat="1" x14ac:dyDescent="0.2"/>
    <row r="14570" s="13" customFormat="1" x14ac:dyDescent="0.2"/>
    <row r="14571" s="13" customFormat="1" x14ac:dyDescent="0.2"/>
    <row r="14572" s="13" customFormat="1" x14ac:dyDescent="0.2"/>
    <row r="14573" s="13" customFormat="1" x14ac:dyDescent="0.2"/>
    <row r="14574" s="13" customFormat="1" x14ac:dyDescent="0.2"/>
    <row r="14575" s="13" customFormat="1" x14ac:dyDescent="0.2"/>
    <row r="14576" s="13" customFormat="1" x14ac:dyDescent="0.2"/>
    <row r="14577" s="13" customFormat="1" x14ac:dyDescent="0.2"/>
    <row r="14578" s="13" customFormat="1" x14ac:dyDescent="0.2"/>
    <row r="14579" s="13" customFormat="1" x14ac:dyDescent="0.2"/>
    <row r="14580" s="13" customFormat="1" x14ac:dyDescent="0.2"/>
    <row r="14581" s="13" customFormat="1" x14ac:dyDescent="0.2"/>
    <row r="14582" s="13" customFormat="1" x14ac:dyDescent="0.2"/>
    <row r="14583" s="13" customFormat="1" x14ac:dyDescent="0.2"/>
    <row r="14584" s="13" customFormat="1" x14ac:dyDescent="0.2"/>
    <row r="14585" s="13" customFormat="1" x14ac:dyDescent="0.2"/>
    <row r="14586" s="13" customFormat="1" x14ac:dyDescent="0.2"/>
    <row r="14587" s="13" customFormat="1" x14ac:dyDescent="0.2"/>
    <row r="14588" s="13" customFormat="1" x14ac:dyDescent="0.2"/>
    <row r="14589" s="13" customFormat="1" x14ac:dyDescent="0.2"/>
    <row r="14590" s="13" customFormat="1" x14ac:dyDescent="0.2"/>
    <row r="14591" s="13" customFormat="1" x14ac:dyDescent="0.2"/>
    <row r="14592" s="13" customFormat="1" x14ac:dyDescent="0.2"/>
    <row r="14593" s="13" customFormat="1" x14ac:dyDescent="0.2"/>
    <row r="14594" s="13" customFormat="1" x14ac:dyDescent="0.2"/>
    <row r="14595" s="13" customFormat="1" x14ac:dyDescent="0.2"/>
    <row r="14596" s="13" customFormat="1" x14ac:dyDescent="0.2"/>
    <row r="14597" s="13" customFormat="1" x14ac:dyDescent="0.2"/>
    <row r="14598" s="13" customFormat="1" x14ac:dyDescent="0.2"/>
    <row r="14599" s="13" customFormat="1" x14ac:dyDescent="0.2"/>
    <row r="14600" s="13" customFormat="1" x14ac:dyDescent="0.2"/>
    <row r="14601" s="13" customFormat="1" x14ac:dyDescent="0.2"/>
    <row r="14602" s="13" customFormat="1" x14ac:dyDescent="0.2"/>
    <row r="14603" s="13" customFormat="1" x14ac:dyDescent="0.2"/>
    <row r="14604" s="13" customFormat="1" x14ac:dyDescent="0.2"/>
    <row r="14605" s="13" customFormat="1" x14ac:dyDescent="0.2"/>
    <row r="14606" s="13" customFormat="1" x14ac:dyDescent="0.2"/>
    <row r="14607" s="13" customFormat="1" x14ac:dyDescent="0.2"/>
    <row r="14608" s="13" customFormat="1" x14ac:dyDescent="0.2"/>
    <row r="14609" s="13" customFormat="1" x14ac:dyDescent="0.2"/>
    <row r="14610" s="13" customFormat="1" x14ac:dyDescent="0.2"/>
    <row r="14611" s="13" customFormat="1" x14ac:dyDescent="0.2"/>
    <row r="14612" s="13" customFormat="1" x14ac:dyDescent="0.2"/>
    <row r="14613" s="13" customFormat="1" x14ac:dyDescent="0.2"/>
    <row r="14614" s="13" customFormat="1" x14ac:dyDescent="0.2"/>
    <row r="14615" s="13" customFormat="1" x14ac:dyDescent="0.2"/>
    <row r="14616" s="13" customFormat="1" x14ac:dyDescent="0.2"/>
    <row r="14617" s="13" customFormat="1" x14ac:dyDescent="0.2"/>
    <row r="14618" s="13" customFormat="1" x14ac:dyDescent="0.2"/>
    <row r="14619" s="13" customFormat="1" x14ac:dyDescent="0.2"/>
    <row r="14620" s="13" customFormat="1" x14ac:dyDescent="0.2"/>
    <row r="14621" s="13" customFormat="1" x14ac:dyDescent="0.2"/>
    <row r="14622" s="13" customFormat="1" x14ac:dyDescent="0.2"/>
    <row r="14623" s="13" customFormat="1" x14ac:dyDescent="0.2"/>
    <row r="14624" s="13" customFormat="1" x14ac:dyDescent="0.2"/>
    <row r="14625" s="13" customFormat="1" x14ac:dyDescent="0.2"/>
    <row r="14626" s="13" customFormat="1" x14ac:dyDescent="0.2"/>
    <row r="14627" s="13" customFormat="1" x14ac:dyDescent="0.2"/>
    <row r="14628" s="13" customFormat="1" x14ac:dyDescent="0.2"/>
    <row r="14629" s="13" customFormat="1" x14ac:dyDescent="0.2"/>
    <row r="14630" s="13" customFormat="1" x14ac:dyDescent="0.2"/>
    <row r="14631" s="13" customFormat="1" x14ac:dyDescent="0.2"/>
    <row r="14632" s="13" customFormat="1" x14ac:dyDescent="0.2"/>
    <row r="14633" s="13" customFormat="1" x14ac:dyDescent="0.2"/>
    <row r="14634" s="13" customFormat="1" x14ac:dyDescent="0.2"/>
    <row r="14635" s="13" customFormat="1" x14ac:dyDescent="0.2"/>
    <row r="14636" s="13" customFormat="1" x14ac:dyDescent="0.2"/>
    <row r="14637" s="13" customFormat="1" x14ac:dyDescent="0.2"/>
    <row r="14638" s="13" customFormat="1" x14ac:dyDescent="0.2"/>
    <row r="14639" s="13" customFormat="1" x14ac:dyDescent="0.2"/>
    <row r="14640" s="13" customFormat="1" x14ac:dyDescent="0.2"/>
    <row r="14641" s="13" customFormat="1" x14ac:dyDescent="0.2"/>
    <row r="14642" s="13" customFormat="1" x14ac:dyDescent="0.2"/>
    <row r="14643" s="13" customFormat="1" x14ac:dyDescent="0.2"/>
    <row r="14644" s="13" customFormat="1" x14ac:dyDescent="0.2"/>
    <row r="14645" s="13" customFormat="1" x14ac:dyDescent="0.2"/>
    <row r="14646" s="13" customFormat="1" x14ac:dyDescent="0.2"/>
    <row r="14647" s="13" customFormat="1" x14ac:dyDescent="0.2"/>
    <row r="14648" s="13" customFormat="1" x14ac:dyDescent="0.2"/>
    <row r="14649" s="13" customFormat="1" x14ac:dyDescent="0.2"/>
    <row r="14650" s="13" customFormat="1" x14ac:dyDescent="0.2"/>
    <row r="14651" s="13" customFormat="1" x14ac:dyDescent="0.2"/>
    <row r="14652" s="13" customFormat="1" x14ac:dyDescent="0.2"/>
    <row r="14653" s="13" customFormat="1" x14ac:dyDescent="0.2"/>
    <row r="14654" s="13" customFormat="1" x14ac:dyDescent="0.2"/>
    <row r="14655" s="13" customFormat="1" x14ac:dyDescent="0.2"/>
    <row r="14656" s="13" customFormat="1" x14ac:dyDescent="0.2"/>
    <row r="14657" s="13" customFormat="1" x14ac:dyDescent="0.2"/>
    <row r="14658" s="13" customFormat="1" x14ac:dyDescent="0.2"/>
    <row r="14659" s="13" customFormat="1" x14ac:dyDescent="0.2"/>
    <row r="14660" s="13" customFormat="1" x14ac:dyDescent="0.2"/>
    <row r="14661" s="13" customFormat="1" x14ac:dyDescent="0.2"/>
    <row r="14662" s="13" customFormat="1" x14ac:dyDescent="0.2"/>
    <row r="14663" s="13" customFormat="1" x14ac:dyDescent="0.2"/>
    <row r="14664" s="13" customFormat="1" x14ac:dyDescent="0.2"/>
    <row r="14665" s="13" customFormat="1" x14ac:dyDescent="0.2"/>
    <row r="14666" s="13" customFormat="1" x14ac:dyDescent="0.2"/>
    <row r="14667" s="13" customFormat="1" x14ac:dyDescent="0.2"/>
    <row r="14668" s="13" customFormat="1" x14ac:dyDescent="0.2"/>
    <row r="14669" s="13" customFormat="1" x14ac:dyDescent="0.2"/>
    <row r="14670" s="13" customFormat="1" x14ac:dyDescent="0.2"/>
    <row r="14671" s="13" customFormat="1" x14ac:dyDescent="0.2"/>
    <row r="14672" s="13" customFormat="1" x14ac:dyDescent="0.2"/>
    <row r="14673" s="13" customFormat="1" x14ac:dyDescent="0.2"/>
    <row r="14674" s="13" customFormat="1" x14ac:dyDescent="0.2"/>
    <row r="14675" s="13" customFormat="1" x14ac:dyDescent="0.2"/>
    <row r="14676" s="13" customFormat="1" x14ac:dyDescent="0.2"/>
    <row r="14677" s="13" customFormat="1" x14ac:dyDescent="0.2"/>
    <row r="14678" s="13" customFormat="1" x14ac:dyDescent="0.2"/>
    <row r="14679" s="13" customFormat="1" x14ac:dyDescent="0.2"/>
    <row r="14680" s="13" customFormat="1" x14ac:dyDescent="0.2"/>
    <row r="14681" s="13" customFormat="1" x14ac:dyDescent="0.2"/>
    <row r="14682" s="13" customFormat="1" x14ac:dyDescent="0.2"/>
    <row r="14683" s="13" customFormat="1" x14ac:dyDescent="0.2"/>
    <row r="14684" s="13" customFormat="1" x14ac:dyDescent="0.2"/>
    <row r="14685" s="13" customFormat="1" x14ac:dyDescent="0.2"/>
    <row r="14686" s="13" customFormat="1" x14ac:dyDescent="0.2"/>
    <row r="14687" s="13" customFormat="1" x14ac:dyDescent="0.2"/>
    <row r="14688" s="13" customFormat="1" x14ac:dyDescent="0.2"/>
    <row r="14689" s="13" customFormat="1" x14ac:dyDescent="0.2"/>
    <row r="14690" s="13" customFormat="1" x14ac:dyDescent="0.2"/>
    <row r="14691" s="13" customFormat="1" x14ac:dyDescent="0.2"/>
    <row r="14692" s="13" customFormat="1" x14ac:dyDescent="0.2"/>
    <row r="14693" s="13" customFormat="1" x14ac:dyDescent="0.2"/>
    <row r="14694" s="13" customFormat="1" x14ac:dyDescent="0.2"/>
    <row r="14695" s="13" customFormat="1" x14ac:dyDescent="0.2"/>
    <row r="14696" s="13" customFormat="1" x14ac:dyDescent="0.2"/>
    <row r="14697" s="13" customFormat="1" x14ac:dyDescent="0.2"/>
    <row r="14698" s="13" customFormat="1" x14ac:dyDescent="0.2"/>
    <row r="14699" s="13" customFormat="1" x14ac:dyDescent="0.2"/>
    <row r="14700" s="13" customFormat="1" x14ac:dyDescent="0.2"/>
    <row r="14701" s="13" customFormat="1" x14ac:dyDescent="0.2"/>
    <row r="14702" s="13" customFormat="1" x14ac:dyDescent="0.2"/>
    <row r="14703" s="13" customFormat="1" x14ac:dyDescent="0.2"/>
    <row r="14704" s="13" customFormat="1" x14ac:dyDescent="0.2"/>
    <row r="14705" s="13" customFormat="1" x14ac:dyDescent="0.2"/>
    <row r="14706" s="13" customFormat="1" x14ac:dyDescent="0.2"/>
    <row r="14707" s="13" customFormat="1" x14ac:dyDescent="0.2"/>
    <row r="14708" s="13" customFormat="1" x14ac:dyDescent="0.2"/>
    <row r="14709" s="13" customFormat="1" x14ac:dyDescent="0.2"/>
    <row r="14710" s="13" customFormat="1" x14ac:dyDescent="0.2"/>
    <row r="14711" s="13" customFormat="1" x14ac:dyDescent="0.2"/>
    <row r="14712" s="13" customFormat="1" x14ac:dyDescent="0.2"/>
    <row r="14713" s="13" customFormat="1" x14ac:dyDescent="0.2"/>
    <row r="14714" s="13" customFormat="1" x14ac:dyDescent="0.2"/>
    <row r="14715" s="13" customFormat="1" x14ac:dyDescent="0.2"/>
    <row r="14716" s="13" customFormat="1" x14ac:dyDescent="0.2"/>
    <row r="14717" s="13" customFormat="1" x14ac:dyDescent="0.2"/>
    <row r="14718" s="13" customFormat="1" x14ac:dyDescent="0.2"/>
    <row r="14719" s="13" customFormat="1" x14ac:dyDescent="0.2"/>
    <row r="14720" s="13" customFormat="1" x14ac:dyDescent="0.2"/>
    <row r="14721" s="13" customFormat="1" x14ac:dyDescent="0.2"/>
    <row r="14722" s="13" customFormat="1" x14ac:dyDescent="0.2"/>
    <row r="14723" s="13" customFormat="1" x14ac:dyDescent="0.2"/>
    <row r="14724" s="13" customFormat="1" x14ac:dyDescent="0.2"/>
    <row r="14725" s="13" customFormat="1" x14ac:dyDescent="0.2"/>
    <row r="14726" s="13" customFormat="1" x14ac:dyDescent="0.2"/>
    <row r="14727" s="13" customFormat="1" x14ac:dyDescent="0.2"/>
    <row r="14728" s="13" customFormat="1" x14ac:dyDescent="0.2"/>
    <row r="14729" s="13" customFormat="1" x14ac:dyDescent="0.2"/>
    <row r="14730" s="13" customFormat="1" x14ac:dyDescent="0.2"/>
    <row r="14731" s="13" customFormat="1" x14ac:dyDescent="0.2"/>
    <row r="14732" s="13" customFormat="1" x14ac:dyDescent="0.2"/>
    <row r="14733" s="13" customFormat="1" x14ac:dyDescent="0.2"/>
    <row r="14734" s="13" customFormat="1" x14ac:dyDescent="0.2"/>
    <row r="14735" s="13" customFormat="1" x14ac:dyDescent="0.2"/>
    <row r="14736" s="13" customFormat="1" x14ac:dyDescent="0.2"/>
    <row r="14737" s="13" customFormat="1" x14ac:dyDescent="0.2"/>
    <row r="14738" s="13" customFormat="1" x14ac:dyDescent="0.2"/>
    <row r="14739" s="13" customFormat="1" x14ac:dyDescent="0.2"/>
    <row r="14740" s="13" customFormat="1" x14ac:dyDescent="0.2"/>
    <row r="14741" s="13" customFormat="1" x14ac:dyDescent="0.2"/>
    <row r="14742" s="13" customFormat="1" x14ac:dyDescent="0.2"/>
    <row r="14743" s="13" customFormat="1" x14ac:dyDescent="0.2"/>
    <row r="14744" s="13" customFormat="1" x14ac:dyDescent="0.2"/>
    <row r="14745" s="13" customFormat="1" x14ac:dyDescent="0.2"/>
    <row r="14746" s="13" customFormat="1" x14ac:dyDescent="0.2"/>
    <row r="14747" s="13" customFormat="1" x14ac:dyDescent="0.2"/>
    <row r="14748" s="13" customFormat="1" x14ac:dyDescent="0.2"/>
    <row r="14749" s="13" customFormat="1" x14ac:dyDescent="0.2"/>
    <row r="14750" s="13" customFormat="1" x14ac:dyDescent="0.2"/>
    <row r="14751" s="13" customFormat="1" x14ac:dyDescent="0.2"/>
    <row r="14752" s="13" customFormat="1" x14ac:dyDescent="0.2"/>
    <row r="14753" s="13" customFormat="1" x14ac:dyDescent="0.2"/>
    <row r="14754" s="13" customFormat="1" x14ac:dyDescent="0.2"/>
    <row r="14755" s="13" customFormat="1" x14ac:dyDescent="0.2"/>
    <row r="14756" s="13" customFormat="1" x14ac:dyDescent="0.2"/>
    <row r="14757" s="13" customFormat="1" x14ac:dyDescent="0.2"/>
    <row r="14758" s="13" customFormat="1" x14ac:dyDescent="0.2"/>
    <row r="14759" s="13" customFormat="1" x14ac:dyDescent="0.2"/>
    <row r="14760" s="13" customFormat="1" x14ac:dyDescent="0.2"/>
    <row r="14761" s="13" customFormat="1" x14ac:dyDescent="0.2"/>
    <row r="14762" s="13" customFormat="1" x14ac:dyDescent="0.2"/>
    <row r="14763" s="13" customFormat="1" x14ac:dyDescent="0.2"/>
    <row r="14764" s="13" customFormat="1" x14ac:dyDescent="0.2"/>
    <row r="14765" s="13" customFormat="1" x14ac:dyDescent="0.2"/>
    <row r="14766" s="13" customFormat="1" x14ac:dyDescent="0.2"/>
    <row r="14767" s="13" customFormat="1" x14ac:dyDescent="0.2"/>
    <row r="14768" s="13" customFormat="1" x14ac:dyDescent="0.2"/>
    <row r="14769" s="13" customFormat="1" x14ac:dyDescent="0.2"/>
    <row r="14770" s="13" customFormat="1" x14ac:dyDescent="0.2"/>
    <row r="14771" s="13" customFormat="1" x14ac:dyDescent="0.2"/>
    <row r="14772" s="13" customFormat="1" x14ac:dyDescent="0.2"/>
    <row r="14773" s="13" customFormat="1" x14ac:dyDescent="0.2"/>
    <row r="14774" s="13" customFormat="1" x14ac:dyDescent="0.2"/>
    <row r="14775" s="13" customFormat="1" x14ac:dyDescent="0.2"/>
    <row r="14776" s="13" customFormat="1" x14ac:dyDescent="0.2"/>
    <row r="14777" s="13" customFormat="1" x14ac:dyDescent="0.2"/>
    <row r="14778" s="13" customFormat="1" x14ac:dyDescent="0.2"/>
    <row r="14779" s="13" customFormat="1" x14ac:dyDescent="0.2"/>
    <row r="14780" s="13" customFormat="1" x14ac:dyDescent="0.2"/>
    <row r="14781" s="13" customFormat="1" x14ac:dyDescent="0.2"/>
    <row r="14782" s="13" customFormat="1" x14ac:dyDescent="0.2"/>
    <row r="14783" s="13" customFormat="1" x14ac:dyDescent="0.2"/>
    <row r="14784" s="13" customFormat="1" x14ac:dyDescent="0.2"/>
    <row r="14785" s="13" customFormat="1" x14ac:dyDescent="0.2"/>
    <row r="14786" s="13" customFormat="1" x14ac:dyDescent="0.2"/>
    <row r="14787" s="13" customFormat="1" x14ac:dyDescent="0.2"/>
    <row r="14788" s="13" customFormat="1" x14ac:dyDescent="0.2"/>
    <row r="14789" s="13" customFormat="1" x14ac:dyDescent="0.2"/>
    <row r="14790" s="13" customFormat="1" x14ac:dyDescent="0.2"/>
    <row r="14791" s="13" customFormat="1" x14ac:dyDescent="0.2"/>
    <row r="14792" s="13" customFormat="1" x14ac:dyDescent="0.2"/>
    <row r="14793" s="13" customFormat="1" x14ac:dyDescent="0.2"/>
    <row r="14794" s="13" customFormat="1" x14ac:dyDescent="0.2"/>
    <row r="14795" s="13" customFormat="1" x14ac:dyDescent="0.2"/>
    <row r="14796" s="13" customFormat="1" x14ac:dyDescent="0.2"/>
    <row r="14797" s="13" customFormat="1" x14ac:dyDescent="0.2"/>
    <row r="14798" s="13" customFormat="1" x14ac:dyDescent="0.2"/>
    <row r="14799" s="13" customFormat="1" x14ac:dyDescent="0.2"/>
    <row r="14800" s="13" customFormat="1" x14ac:dyDescent="0.2"/>
    <row r="14801" s="13" customFormat="1" x14ac:dyDescent="0.2"/>
    <row r="14802" s="13" customFormat="1" x14ac:dyDescent="0.2"/>
    <row r="14803" s="13" customFormat="1" x14ac:dyDescent="0.2"/>
    <row r="14804" s="13" customFormat="1" x14ac:dyDescent="0.2"/>
    <row r="14805" s="13" customFormat="1" x14ac:dyDescent="0.2"/>
    <row r="14806" s="13" customFormat="1" x14ac:dyDescent="0.2"/>
    <row r="14807" s="13" customFormat="1" x14ac:dyDescent="0.2"/>
    <row r="14808" s="13" customFormat="1" x14ac:dyDescent="0.2"/>
    <row r="14809" s="13" customFormat="1" x14ac:dyDescent="0.2"/>
    <row r="14810" s="13" customFormat="1" x14ac:dyDescent="0.2"/>
    <row r="14811" s="13" customFormat="1" x14ac:dyDescent="0.2"/>
    <row r="14812" s="13" customFormat="1" x14ac:dyDescent="0.2"/>
    <row r="14813" s="13" customFormat="1" x14ac:dyDescent="0.2"/>
    <row r="14814" s="13" customFormat="1" x14ac:dyDescent="0.2"/>
    <row r="14815" s="13" customFormat="1" x14ac:dyDescent="0.2"/>
    <row r="14816" s="13" customFormat="1" x14ac:dyDescent="0.2"/>
    <row r="14817" s="13" customFormat="1" x14ac:dyDescent="0.2"/>
    <row r="14818" s="13" customFormat="1" x14ac:dyDescent="0.2"/>
    <row r="14819" s="13" customFormat="1" x14ac:dyDescent="0.2"/>
    <row r="14820" s="13" customFormat="1" x14ac:dyDescent="0.2"/>
    <row r="14821" s="13" customFormat="1" x14ac:dyDescent="0.2"/>
    <row r="14822" s="13" customFormat="1" x14ac:dyDescent="0.2"/>
    <row r="14823" s="13" customFormat="1" x14ac:dyDescent="0.2"/>
    <row r="14824" s="13" customFormat="1" x14ac:dyDescent="0.2"/>
    <row r="14825" s="13" customFormat="1" x14ac:dyDescent="0.2"/>
    <row r="14826" s="13" customFormat="1" x14ac:dyDescent="0.2"/>
    <row r="14827" s="13" customFormat="1" x14ac:dyDescent="0.2"/>
    <row r="14828" s="13" customFormat="1" x14ac:dyDescent="0.2"/>
    <row r="14829" s="13" customFormat="1" x14ac:dyDescent="0.2"/>
    <row r="14830" s="13" customFormat="1" x14ac:dyDescent="0.2"/>
    <row r="14831" s="13" customFormat="1" x14ac:dyDescent="0.2"/>
    <row r="14832" s="13" customFormat="1" x14ac:dyDescent="0.2"/>
    <row r="14833" s="13" customFormat="1" x14ac:dyDescent="0.2"/>
    <row r="14834" s="13" customFormat="1" x14ac:dyDescent="0.2"/>
    <row r="14835" s="13" customFormat="1" x14ac:dyDescent="0.2"/>
    <row r="14836" s="13" customFormat="1" x14ac:dyDescent="0.2"/>
    <row r="14837" s="13" customFormat="1" x14ac:dyDescent="0.2"/>
    <row r="14838" s="13" customFormat="1" x14ac:dyDescent="0.2"/>
    <row r="14839" s="13" customFormat="1" x14ac:dyDescent="0.2"/>
    <row r="14840" s="13" customFormat="1" x14ac:dyDescent="0.2"/>
    <row r="14841" s="13" customFormat="1" x14ac:dyDescent="0.2"/>
    <row r="14842" s="13" customFormat="1" x14ac:dyDescent="0.2"/>
    <row r="14843" s="13" customFormat="1" x14ac:dyDescent="0.2"/>
    <row r="14844" s="13" customFormat="1" x14ac:dyDescent="0.2"/>
    <row r="14845" s="13" customFormat="1" x14ac:dyDescent="0.2"/>
    <row r="14846" s="13" customFormat="1" x14ac:dyDescent="0.2"/>
    <row r="14847" s="13" customFormat="1" x14ac:dyDescent="0.2"/>
    <row r="14848" s="13" customFormat="1" x14ac:dyDescent="0.2"/>
    <row r="14849" s="13" customFormat="1" x14ac:dyDescent="0.2"/>
    <row r="14850" s="13" customFormat="1" x14ac:dyDescent="0.2"/>
    <row r="14851" s="13" customFormat="1" x14ac:dyDescent="0.2"/>
    <row r="14852" s="13" customFormat="1" x14ac:dyDescent="0.2"/>
    <row r="14853" s="13" customFormat="1" x14ac:dyDescent="0.2"/>
    <row r="14854" s="13" customFormat="1" x14ac:dyDescent="0.2"/>
    <row r="14855" s="13" customFormat="1" x14ac:dyDescent="0.2"/>
    <row r="14856" s="13" customFormat="1" x14ac:dyDescent="0.2"/>
    <row r="14857" s="13" customFormat="1" x14ac:dyDescent="0.2"/>
    <row r="14858" s="13" customFormat="1" x14ac:dyDescent="0.2"/>
    <row r="14859" s="13" customFormat="1" x14ac:dyDescent="0.2"/>
    <row r="14860" s="13" customFormat="1" x14ac:dyDescent="0.2"/>
    <row r="14861" s="13" customFormat="1" x14ac:dyDescent="0.2"/>
    <row r="14862" s="13" customFormat="1" x14ac:dyDescent="0.2"/>
    <row r="14863" s="13" customFormat="1" x14ac:dyDescent="0.2"/>
    <row r="14864" s="13" customFormat="1" x14ac:dyDescent="0.2"/>
    <row r="14865" spans="1:11" s="13" customFormat="1" x14ac:dyDescent="0.2"/>
    <row r="14866" spans="1:11" s="13" customFormat="1" x14ac:dyDescent="0.2"/>
    <row r="14867" spans="1:11" s="13" customFormat="1" x14ac:dyDescent="0.2"/>
    <row r="14868" spans="1:11" s="13" customFormat="1" x14ac:dyDescent="0.2"/>
    <row r="14869" spans="1:11" x14ac:dyDescent="0.2">
      <c r="A14869" s="13"/>
      <c r="B14869" s="13"/>
      <c r="C14869" s="13"/>
      <c r="D14869" s="13"/>
      <c r="E14869" s="13"/>
      <c r="F14869" s="13"/>
      <c r="G14869" s="13"/>
      <c r="H14869" s="13"/>
      <c r="I14869" s="13"/>
      <c r="J14869" s="13"/>
      <c r="K14869" s="13"/>
    </row>
    <row r="14870" spans="1:11" x14ac:dyDescent="0.2">
      <c r="A14870" s="13"/>
      <c r="B14870" s="13"/>
      <c r="C14870" s="13"/>
      <c r="D14870" s="13"/>
    </row>
  </sheetData>
  <protectedRanges>
    <protectedRange sqref="F16:F18 B16:B18" name="Parâmetros"/>
    <protectedRange sqref="B3:C13" name="Identificação Cliente"/>
  </protectedRanges>
  <customSheetViews>
    <customSheetView guid="{7B770571-6A12-4A70-98CA-A7C0BB7F99AF}">
      <selection activeCell="E1" sqref="E1"/>
      <pageMargins left="0.511811024" right="0.511811024" top="0.78740157499999996" bottom="0.78740157499999996" header="0.31496062000000002" footer="0.31496062000000002"/>
      <pageSetup paperSize="9" orientation="portrait"/>
    </customSheetView>
  </customSheetViews>
  <mergeCells count="35">
    <mergeCell ref="C19:D19"/>
    <mergeCell ref="G19:K19"/>
    <mergeCell ref="A1:K1"/>
    <mergeCell ref="B9:C9"/>
    <mergeCell ref="B12:C12"/>
    <mergeCell ref="B13:C13"/>
    <mergeCell ref="B11:C11"/>
    <mergeCell ref="A2:K2"/>
    <mergeCell ref="B10:C10"/>
    <mergeCell ref="B8:C8"/>
    <mergeCell ref="B4:C4"/>
    <mergeCell ref="B3:C3"/>
    <mergeCell ref="B5:C5"/>
    <mergeCell ref="B6:C6"/>
    <mergeCell ref="B7:C7"/>
    <mergeCell ref="G18:K18"/>
    <mergeCell ref="G17:K17"/>
    <mergeCell ref="C18:D18"/>
    <mergeCell ref="A15:K15"/>
    <mergeCell ref="C17:D17"/>
    <mergeCell ref="C16:D16"/>
    <mergeCell ref="G16:K16"/>
    <mergeCell ref="X3:Y3"/>
    <mergeCell ref="X4:Y4"/>
    <mergeCell ref="X5:Y5"/>
    <mergeCell ref="X6:Y6"/>
    <mergeCell ref="G6:H6"/>
    <mergeCell ref="G5:H5"/>
    <mergeCell ref="E10:K11"/>
    <mergeCell ref="G7:H7"/>
    <mergeCell ref="G8:H8"/>
    <mergeCell ref="V3:W3"/>
    <mergeCell ref="V4:W4"/>
    <mergeCell ref="V5:W5"/>
    <mergeCell ref="V6:W6"/>
  </mergeCells>
  <phoneticPr fontId="7" type="noConversion"/>
  <conditionalFormatting sqref="F16">
    <cfRule type="cellIs" dxfId="7" priority="2" operator="greaterThan">
      <formula>4</formula>
    </cfRule>
  </conditionalFormatting>
  <dataValidations count="2">
    <dataValidation type="list" showInputMessage="1" showErrorMessage="1" sqref="B17" xr:uid="{00000000-0002-0000-0300-000000000000}">
      <formula1>$O$2:$O$4</formula1>
    </dataValidation>
    <dataValidation type="list" allowBlank="1" showInputMessage="1" showErrorMessage="1" sqref="G6" xr:uid="{00000000-0002-0000-0300-000001000000}">
      <formula1>$V$3:$V$6</formula1>
    </dataValidation>
  </dataValidations>
  <pageMargins left="0.31496062992125984" right="7.874015748031496E-2" top="0.19685039370078741" bottom="0" header="0.15748031496062992" footer="0"/>
  <pageSetup paperSize="9" scale="54" orientation="portrait" verticalDpi="4294967293" r:id="rId1"/>
  <headerFooter scaleWithDoc="0" alignWithMargins="0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">
    <tabColor theme="9" tint="-0.249977111117893"/>
    <pageSetUpPr fitToPage="1"/>
  </sheetPr>
  <dimension ref="A1:ABJ2903"/>
  <sheetViews>
    <sheetView topLeftCell="A7" zoomScale="87" zoomScaleNormal="87" zoomScaleSheetLayoutView="75" zoomScalePageLayoutView="75" workbookViewId="0">
      <selection activeCell="L12" sqref="L12:N20"/>
    </sheetView>
  </sheetViews>
  <sheetFormatPr baseColWidth="10" defaultColWidth="8.85546875" defaultRowHeight="14.25" x14ac:dyDescent="0.2"/>
  <cols>
    <col min="1" max="1" width="2.7109375" style="113" bestFit="1" customWidth="1"/>
    <col min="2" max="2" width="3.7109375" style="113" customWidth="1"/>
    <col min="3" max="3" width="13.28515625" style="113" customWidth="1"/>
    <col min="4" max="4" width="14.28515625" style="113" customWidth="1"/>
    <col min="5" max="5" width="5.140625" style="113" customWidth="1"/>
    <col min="6" max="6" width="5" style="113" customWidth="1"/>
    <col min="7" max="7" width="4.42578125" style="113" customWidth="1"/>
    <col min="8" max="8" width="7.28515625" style="113" customWidth="1"/>
    <col min="9" max="9" width="19.140625" style="113" customWidth="1"/>
    <col min="10" max="10" width="13.42578125" style="113" customWidth="1"/>
    <col min="11" max="11" width="12.85546875" style="113" customWidth="1"/>
    <col min="12" max="12" width="10" style="113" customWidth="1"/>
    <col min="13" max="13" width="0.140625" style="113" customWidth="1"/>
    <col min="14" max="14" width="7.28515625" style="113" customWidth="1"/>
    <col min="15" max="15" width="11.42578125" style="113" customWidth="1"/>
    <col min="16" max="16" width="3.42578125" style="113" bestFit="1" customWidth="1"/>
    <col min="17" max="17" width="5.42578125" style="113" bestFit="1" customWidth="1"/>
    <col min="18" max="18" width="15.42578125" style="113" customWidth="1"/>
    <col min="19" max="19" width="16.140625" style="113" customWidth="1"/>
    <col min="20" max="20" width="25.85546875" style="113" customWidth="1"/>
    <col min="21" max="21" width="6.42578125" style="113" customWidth="1"/>
    <col min="22" max="22" width="7.42578125" style="113" customWidth="1"/>
    <col min="23" max="23" width="5.85546875" style="113" bestFit="1" customWidth="1"/>
    <col min="24" max="24" width="29.140625" style="11" bestFit="1" customWidth="1"/>
    <col min="25" max="25" width="5" style="11" bestFit="1" customWidth="1"/>
    <col min="26" max="26" width="49.7109375" style="11" bestFit="1" customWidth="1"/>
    <col min="27" max="27" width="61.7109375" style="11" bestFit="1" customWidth="1"/>
    <col min="28" max="28" width="37.85546875" style="11" bestFit="1" customWidth="1"/>
    <col min="29" max="29" width="1" style="11" customWidth="1"/>
    <col min="30" max="30" width="33.28515625" style="11" bestFit="1" customWidth="1"/>
    <col min="31" max="31" width="8.7109375" style="11" bestFit="1" customWidth="1"/>
    <col min="32" max="32" width="42.5703125" style="11" customWidth="1"/>
    <col min="33" max="33" width="33.28515625" style="11" bestFit="1" customWidth="1"/>
    <col min="34" max="35" width="38.28515625" style="11" customWidth="1"/>
    <col min="36" max="36" width="3.42578125" style="11" bestFit="1" customWidth="1"/>
    <col min="37" max="37" width="31.7109375" style="11" bestFit="1" customWidth="1"/>
    <col min="38" max="41" width="38.28515625" style="11" customWidth="1"/>
    <col min="42" max="42" width="17.140625" style="11" bestFit="1" customWidth="1"/>
    <col min="43" max="43" width="15.7109375" style="11" bestFit="1" customWidth="1"/>
    <col min="44" max="44" width="6.85546875" style="11" bestFit="1" customWidth="1"/>
    <col min="45" max="45" width="14" style="11" bestFit="1" customWidth="1"/>
    <col min="46" max="46" width="17.5703125" style="11" bestFit="1" customWidth="1"/>
    <col min="47" max="47" width="10" style="11" bestFit="1" customWidth="1"/>
    <col min="48" max="48" width="7.5703125" style="11" customWidth="1"/>
    <col min="49" max="49" width="15.7109375" style="11" bestFit="1" customWidth="1"/>
    <col min="50" max="50" width="6.85546875" style="11" bestFit="1" customWidth="1"/>
    <col min="51" max="51" width="14" style="11" bestFit="1" customWidth="1"/>
    <col min="52" max="52" width="17.42578125" style="11" bestFit="1" customWidth="1"/>
    <col min="53" max="53" width="1" style="11" customWidth="1"/>
    <col min="54" max="54" width="4" style="11" bestFit="1" customWidth="1"/>
    <col min="55" max="55" width="1.7109375" style="11" bestFit="1" customWidth="1"/>
    <col min="56" max="56" width="1" style="11" customWidth="1"/>
    <col min="57" max="57" width="18.5703125" style="11" bestFit="1" customWidth="1"/>
    <col min="58" max="60" width="30.5703125" style="11" bestFit="1" customWidth="1"/>
    <col min="61" max="61" width="34.42578125" style="11" bestFit="1" customWidth="1"/>
    <col min="62" max="62" width="47.140625" style="11" bestFit="1" customWidth="1"/>
    <col min="63" max="63" width="28.5703125" style="11" bestFit="1" customWidth="1"/>
    <col min="64" max="64" width="28.140625" style="11" bestFit="1" customWidth="1"/>
    <col min="65" max="65" width="28.85546875" style="11" bestFit="1" customWidth="1"/>
    <col min="66" max="67" width="1" style="11" customWidth="1"/>
    <col min="68" max="68" width="41.7109375" style="11" bestFit="1" customWidth="1"/>
    <col min="69" max="69" width="9.28515625" style="11" bestFit="1" customWidth="1"/>
    <col min="70" max="70" width="16" style="11" bestFit="1" customWidth="1"/>
    <col min="71" max="71" width="5.85546875" style="11" bestFit="1" customWidth="1"/>
    <col min="72" max="72" width="4.5703125" style="11" bestFit="1" customWidth="1"/>
    <col min="73" max="73" width="16" style="11" bestFit="1" customWidth="1"/>
    <col min="74" max="74" width="5.85546875" style="11" bestFit="1" customWidth="1"/>
    <col min="75" max="75" width="6.5703125" style="11" bestFit="1" customWidth="1"/>
    <col min="76" max="76" width="5.85546875" style="11" bestFit="1" customWidth="1"/>
    <col min="77" max="77" width="4.5703125" style="11" bestFit="1" customWidth="1"/>
    <col min="78" max="78" width="1" style="11" customWidth="1"/>
    <col min="79" max="90" width="1" style="45" customWidth="1"/>
    <col min="91" max="96" width="9.140625" style="45" customWidth="1"/>
    <col min="97" max="738" width="8.85546875" style="45"/>
    <col min="739" max="16384" width="8.85546875" style="11"/>
  </cols>
  <sheetData>
    <row r="1" spans="1:74" ht="15" customHeight="1" thickTop="1" thickBot="1" x14ac:dyDescent="0.25">
      <c r="A1" s="301" t="s">
        <v>368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3"/>
      <c r="AN1" s="372" t="s">
        <v>28</v>
      </c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4"/>
    </row>
    <row r="2" spans="1:74" ht="14.25" customHeight="1" thickTop="1" x14ac:dyDescent="0.2">
      <c r="A2" s="304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6"/>
      <c r="AN2" s="375"/>
      <c r="AO2" s="376"/>
      <c r="AP2" s="379" t="s">
        <v>29</v>
      </c>
      <c r="AQ2" s="380"/>
      <c r="AR2" s="41"/>
      <c r="AS2" s="383" t="s">
        <v>30</v>
      </c>
      <c r="AT2" s="385" t="s">
        <v>31</v>
      </c>
      <c r="AU2" s="386"/>
      <c r="AV2" s="387" t="s">
        <v>32</v>
      </c>
      <c r="AW2" s="387" t="s">
        <v>33</v>
      </c>
      <c r="AX2" s="387"/>
      <c r="AY2" s="381" t="s">
        <v>34</v>
      </c>
    </row>
    <row r="3" spans="1:74" ht="24.75" customHeight="1" x14ac:dyDescent="0.2">
      <c r="A3" s="304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6"/>
      <c r="AN3" s="377"/>
      <c r="AO3" s="378"/>
      <c r="AP3" s="381"/>
      <c r="AQ3" s="382"/>
      <c r="AR3" s="43"/>
      <c r="AS3" s="384"/>
      <c r="AT3" s="46" t="s">
        <v>35</v>
      </c>
      <c r="AU3" s="47" t="s">
        <v>36</v>
      </c>
      <c r="AV3" s="388"/>
      <c r="AW3" s="388"/>
      <c r="AX3" s="388"/>
      <c r="AY3" s="389"/>
      <c r="BD3" s="48"/>
      <c r="BE3" s="48"/>
      <c r="BF3" s="48"/>
      <c r="BG3" s="48"/>
      <c r="BH3" s="49"/>
      <c r="BI3" s="48"/>
      <c r="BJ3" s="48"/>
      <c r="BK3" s="48"/>
      <c r="BL3" s="48"/>
      <c r="BM3" s="49"/>
      <c r="BN3" s="48"/>
      <c r="BO3" s="48"/>
      <c r="BP3" s="48"/>
      <c r="BQ3" s="48"/>
      <c r="BR3" s="49"/>
      <c r="BS3" s="48"/>
      <c r="BT3" s="48"/>
      <c r="BU3" s="48"/>
      <c r="BV3" s="48"/>
    </row>
    <row r="4" spans="1:74" ht="18.75" customHeight="1" x14ac:dyDescent="0.2">
      <c r="A4" s="307" t="s">
        <v>363</v>
      </c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9"/>
      <c r="AN4" s="390"/>
      <c r="AO4" s="391"/>
      <c r="AP4" s="392" t="s">
        <v>37</v>
      </c>
      <c r="AQ4" s="393"/>
      <c r="AR4" s="37"/>
      <c r="AS4" s="50">
        <f>T24</f>
        <v>0</v>
      </c>
      <c r="AT4" s="50">
        <f>AU4/25</f>
        <v>2.3199999999999998</v>
      </c>
      <c r="AU4" s="15">
        <f>IF(T23="90mm hdpe pn10",AF14,(IF(T23="75mm hdpe pn10",AF13,(IF(T23="63mm hdpe pn10",AF12,IF(T23="90mm hdpe pn6",AF17,IF(T23="75mm hdpe pn6",AF16,IF(T23="63mm hdpe pn6",AF15,IF(T23="50mm aluminio raesa PN10",AF18,IF(T23="3 aluminio raesa PN10",AF19,IF(T23="4 aluminio raesa PN10",AF20,IF(T23="5 ALUMINIO RAESA PN10",AF21,"masque90"))))))))))))</f>
        <v>58</v>
      </c>
      <c r="AV4" s="2">
        <f>INGRESO!F17</f>
        <v>213</v>
      </c>
      <c r="AW4" s="394">
        <f>(4*(AG7))/(3.14*(AG10)^2)</f>
        <v>1.9144465398167008</v>
      </c>
      <c r="AX4" s="394"/>
      <c r="AY4" s="3">
        <f>AV4*AW23</f>
        <v>14.427295007621325</v>
      </c>
      <c r="BA4" s="51"/>
      <c r="BD4" s="48"/>
      <c r="BE4" s="48"/>
      <c r="BF4" s="48"/>
      <c r="BG4" s="48"/>
      <c r="BH4" s="49"/>
      <c r="BI4" s="48"/>
      <c r="BJ4" s="48"/>
      <c r="BK4" s="48"/>
      <c r="BL4" s="48"/>
      <c r="BM4" s="49"/>
      <c r="BN4" s="48"/>
      <c r="BO4" s="48"/>
      <c r="BP4" s="48"/>
      <c r="BQ4" s="48"/>
      <c r="BR4" s="49"/>
      <c r="BS4" s="48"/>
      <c r="BT4" s="48"/>
      <c r="BU4" s="48"/>
      <c r="BV4" s="48"/>
    </row>
    <row r="5" spans="1:74" ht="21" customHeight="1" x14ac:dyDescent="0.2">
      <c r="A5" s="310" t="s">
        <v>369</v>
      </c>
      <c r="B5" s="311"/>
      <c r="C5" s="311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9"/>
      <c r="Z5" s="52" t="s">
        <v>75</v>
      </c>
      <c r="AN5" s="390"/>
      <c r="AO5" s="391"/>
      <c r="AP5" s="392"/>
      <c r="AQ5" s="393"/>
      <c r="AR5" s="37"/>
      <c r="AS5" s="53"/>
      <c r="AT5" s="53"/>
      <c r="AU5" s="35"/>
      <c r="AV5" s="35"/>
      <c r="AW5" s="395"/>
      <c r="AX5" s="396"/>
      <c r="AY5" s="4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</row>
    <row r="6" spans="1:74" ht="21" customHeight="1" x14ac:dyDescent="0.2">
      <c r="A6" s="310" t="s">
        <v>358</v>
      </c>
      <c r="B6" s="311"/>
      <c r="C6" s="311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9"/>
      <c r="Z6" s="14">
        <f>INGRESO!B16</f>
        <v>1.6</v>
      </c>
      <c r="AA6" s="54"/>
      <c r="AG6" s="52" t="s">
        <v>68</v>
      </c>
      <c r="AK6" s="52" t="s">
        <v>66</v>
      </c>
      <c r="AN6" s="390"/>
      <c r="AO6" s="391"/>
      <c r="AP6" s="392"/>
      <c r="AQ6" s="393"/>
      <c r="AR6" s="37"/>
      <c r="AS6" s="53"/>
      <c r="AT6" s="53"/>
      <c r="AU6" s="35"/>
      <c r="AV6" s="35"/>
      <c r="AW6" s="397"/>
      <c r="AX6" s="397"/>
      <c r="AY6" s="4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</row>
    <row r="7" spans="1:74" ht="21" customHeight="1" thickBot="1" x14ac:dyDescent="0.25">
      <c r="A7" s="310" t="s">
        <v>359</v>
      </c>
      <c r="B7" s="311"/>
      <c r="C7" s="311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9"/>
      <c r="AG7" s="11">
        <f>J33/3600</f>
        <v>5.0555555555555553E-3</v>
      </c>
      <c r="AK7" s="55">
        <f>T16/3600</f>
        <v>5.0555555555555553E-3</v>
      </c>
      <c r="AL7" s="11">
        <f>AK7*3600</f>
        <v>18.2</v>
      </c>
      <c r="AN7" s="398"/>
      <c r="AO7" s="399"/>
      <c r="AP7" s="400"/>
      <c r="AQ7" s="401"/>
      <c r="AR7" s="40"/>
      <c r="AS7" s="56"/>
      <c r="AT7" s="56"/>
      <c r="AU7" s="39"/>
      <c r="AV7" s="39"/>
      <c r="AW7" s="402"/>
      <c r="AX7" s="402"/>
      <c r="AY7" s="5"/>
      <c r="BB7" s="49">
        <v>20</v>
      </c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</row>
    <row r="8" spans="1:74" ht="19.5" customHeight="1" thickTop="1" thickBot="1" x14ac:dyDescent="0.25">
      <c r="A8" s="362"/>
      <c r="B8" s="363"/>
      <c r="C8" s="363"/>
      <c r="D8" s="363"/>
      <c r="E8" s="363"/>
      <c r="F8" s="363"/>
      <c r="G8" s="363"/>
      <c r="H8" s="361"/>
      <c r="I8" s="360"/>
      <c r="J8" s="361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1"/>
      <c r="AN8" s="403" t="s">
        <v>38</v>
      </c>
      <c r="AO8" s="404"/>
      <c r="AP8" s="404"/>
      <c r="AQ8" s="404"/>
      <c r="AR8" s="404"/>
      <c r="AS8" s="404"/>
      <c r="AT8" s="404"/>
      <c r="AU8" s="404"/>
      <c r="AV8" s="404"/>
      <c r="AW8" s="404"/>
      <c r="AX8" s="404"/>
      <c r="AY8" s="405"/>
      <c r="BB8" s="49">
        <v>18</v>
      </c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</row>
    <row r="9" spans="1:74" ht="18" customHeight="1" thickTop="1" x14ac:dyDescent="0.2">
      <c r="A9" s="203"/>
      <c r="B9" s="204"/>
      <c r="C9" s="204"/>
      <c r="D9" s="204"/>
      <c r="E9" s="204"/>
      <c r="F9" s="204"/>
      <c r="G9" s="204"/>
      <c r="H9" s="205"/>
      <c r="I9" s="360"/>
      <c r="J9" s="361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1"/>
      <c r="AG9" s="52" t="s">
        <v>69</v>
      </c>
      <c r="AK9" s="52" t="s">
        <v>67</v>
      </c>
      <c r="AN9" s="406"/>
      <c r="AO9" s="407"/>
      <c r="AP9" s="6" t="s">
        <v>39</v>
      </c>
      <c r="AQ9" s="387" t="s">
        <v>40</v>
      </c>
      <c r="AR9" s="387"/>
      <c r="AS9" s="387"/>
      <c r="AT9" s="34"/>
      <c r="AU9" s="387" t="s">
        <v>41</v>
      </c>
      <c r="AV9" s="387"/>
      <c r="AW9" s="387" t="s">
        <v>33</v>
      </c>
      <c r="AX9" s="387"/>
      <c r="AY9" s="42" t="s">
        <v>42</v>
      </c>
      <c r="BB9" s="49">
        <v>16</v>
      </c>
      <c r="BD9" s="49"/>
      <c r="BE9" s="49">
        <v>50</v>
      </c>
      <c r="BF9" s="49"/>
      <c r="BG9" s="49" t="s">
        <v>82</v>
      </c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</row>
    <row r="10" spans="1:74" ht="18" customHeight="1" x14ac:dyDescent="0.2">
      <c r="A10" s="362"/>
      <c r="B10" s="363"/>
      <c r="C10" s="363"/>
      <c r="D10" s="363"/>
      <c r="E10" s="363"/>
      <c r="F10" s="363"/>
      <c r="G10" s="363"/>
      <c r="H10" s="361"/>
      <c r="I10" s="360"/>
      <c r="J10" s="361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1"/>
      <c r="Z10" s="57"/>
      <c r="AG10" s="11">
        <f>AU4/1000</f>
        <v>5.8000000000000003E-2</v>
      </c>
      <c r="AK10" s="11">
        <v>4.3999999999999997E-2</v>
      </c>
      <c r="AN10" s="390"/>
      <c r="AO10" s="391"/>
      <c r="AP10" s="7">
        <f>I15</f>
        <v>50</v>
      </c>
      <c r="AQ10" s="408">
        <f>T16</f>
        <v>18.2</v>
      </c>
      <c r="AR10" s="409"/>
      <c r="AS10" s="410"/>
      <c r="AT10" s="8"/>
      <c r="AU10" s="411">
        <f>I14</f>
        <v>80</v>
      </c>
      <c r="AV10" s="411"/>
      <c r="AW10" s="412">
        <f>AS35</f>
        <v>3.3265486363343921</v>
      </c>
      <c r="AX10" s="412"/>
      <c r="AY10" s="36">
        <f>AS36*AU10</f>
        <v>16.802052196060234</v>
      </c>
      <c r="BB10" s="49">
        <v>14</v>
      </c>
      <c r="BD10" s="49"/>
      <c r="BE10" s="49">
        <v>40</v>
      </c>
      <c r="BF10" s="49"/>
      <c r="BG10" s="49" t="s">
        <v>43</v>
      </c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</row>
    <row r="11" spans="1:74" ht="18" customHeight="1" x14ac:dyDescent="0.2">
      <c r="A11" s="307" t="s">
        <v>418</v>
      </c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9"/>
      <c r="Z11" s="57"/>
      <c r="AD11" s="184" t="s">
        <v>422</v>
      </c>
      <c r="AE11" s="11" t="s">
        <v>421</v>
      </c>
      <c r="AF11" s="11" t="s">
        <v>423</v>
      </c>
      <c r="AK11" s="58"/>
      <c r="AN11" s="38"/>
      <c r="AO11" s="39"/>
      <c r="AP11" s="16"/>
      <c r="AQ11" s="17"/>
      <c r="AR11" s="18"/>
      <c r="AS11" s="19"/>
      <c r="AT11" s="20"/>
      <c r="AU11" s="21"/>
      <c r="AV11" s="21"/>
      <c r="AW11" s="22"/>
      <c r="AX11" s="22"/>
      <c r="AY11" s="17"/>
      <c r="BB11" s="49">
        <v>12</v>
      </c>
      <c r="BD11" s="49"/>
      <c r="BE11" s="49">
        <v>30</v>
      </c>
      <c r="BF11" s="49"/>
      <c r="BG11" s="49" t="s">
        <v>314</v>
      </c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</row>
    <row r="12" spans="1:74" ht="18" customHeight="1" thickBot="1" x14ac:dyDescent="0.25">
      <c r="A12" s="284" t="str">
        <f>IF(I12=120,"MODELO IRRIGAT","MODELO IRRIGATIÑO")</f>
        <v>MODELO IRRIGATIÑO</v>
      </c>
      <c r="B12" s="285"/>
      <c r="C12" s="285"/>
      <c r="D12" s="285"/>
      <c r="E12" s="285"/>
      <c r="F12" s="285"/>
      <c r="G12" s="285"/>
      <c r="H12" s="285"/>
      <c r="I12" s="227">
        <f>INGRESO!B17</f>
        <v>80</v>
      </c>
      <c r="J12" s="328"/>
      <c r="K12" s="328"/>
      <c r="L12" s="327"/>
      <c r="M12" s="327"/>
      <c r="N12" s="327"/>
      <c r="O12" s="355" t="s">
        <v>19</v>
      </c>
      <c r="P12" s="355"/>
      <c r="Q12" s="355"/>
      <c r="R12" s="355"/>
      <c r="S12" s="355"/>
      <c r="T12" s="365" t="s">
        <v>43</v>
      </c>
      <c r="U12" s="365"/>
      <c r="V12" s="365"/>
      <c r="W12" s="171"/>
      <c r="Z12" s="57"/>
      <c r="AD12" s="11" t="s">
        <v>465</v>
      </c>
      <c r="AE12" s="11">
        <v>3.8</v>
      </c>
      <c r="AF12" s="11">
        <v>55.4</v>
      </c>
      <c r="AG12" s="11" t="e">
        <f>si</f>
        <v>#NAME?</v>
      </c>
      <c r="AN12" s="413" t="s">
        <v>0</v>
      </c>
      <c r="AO12" s="414"/>
      <c r="AP12" s="9"/>
      <c r="AQ12" s="414"/>
      <c r="AR12" s="414"/>
      <c r="AS12" s="414"/>
      <c r="AT12" s="33"/>
      <c r="AU12" s="415"/>
      <c r="AV12" s="415"/>
      <c r="AW12" s="416"/>
      <c r="AX12" s="416"/>
      <c r="AY12" s="10"/>
      <c r="BB12" s="49">
        <v>10</v>
      </c>
      <c r="BD12" s="49"/>
      <c r="BE12" s="49">
        <v>20</v>
      </c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</row>
    <row r="13" spans="1:74" ht="18" customHeight="1" thickTop="1" x14ac:dyDescent="0.2">
      <c r="A13" s="284" t="s">
        <v>398</v>
      </c>
      <c r="B13" s="285"/>
      <c r="C13" s="285"/>
      <c r="D13" s="285"/>
      <c r="E13" s="285"/>
      <c r="F13" s="285"/>
      <c r="G13" s="285"/>
      <c r="H13" s="285"/>
      <c r="I13" s="183">
        <f>IFERROR(ROUNDUP(Y24,0),"ERRO")</f>
        <v>1</v>
      </c>
      <c r="J13" s="320" t="s">
        <v>22</v>
      </c>
      <c r="K13" s="320"/>
      <c r="L13" s="327"/>
      <c r="M13" s="327"/>
      <c r="N13" s="327"/>
      <c r="O13" s="285" t="str">
        <f>IF(T12="Hydra","Boquillas  12, 14 y 16", "Boquillas 10, 12 y 14")</f>
        <v>Boquillas  12, 14 y 16</v>
      </c>
      <c r="P13" s="285"/>
      <c r="Q13" s="285"/>
      <c r="R13" s="285"/>
      <c r="S13" s="285"/>
      <c r="T13" s="354">
        <v>16</v>
      </c>
      <c r="U13" s="354"/>
      <c r="V13" s="354"/>
      <c r="W13" s="172"/>
      <c r="Z13" s="52" t="s">
        <v>74</v>
      </c>
      <c r="AD13" s="11" t="s">
        <v>461</v>
      </c>
      <c r="AE13" s="11">
        <v>4.5</v>
      </c>
      <c r="AF13" s="11">
        <v>66</v>
      </c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</row>
    <row r="14" spans="1:74" ht="18" customHeight="1" x14ac:dyDescent="0.2">
      <c r="A14" s="284" t="s">
        <v>419</v>
      </c>
      <c r="B14" s="285"/>
      <c r="C14" s="285"/>
      <c r="D14" s="285"/>
      <c r="E14" s="285"/>
      <c r="F14" s="285"/>
      <c r="G14" s="285"/>
      <c r="H14" s="285"/>
      <c r="I14" s="27">
        <f>VLOOKUP(I12,BE16:BK19,7,FALSE)</f>
        <v>80</v>
      </c>
      <c r="J14" s="320" t="s">
        <v>16</v>
      </c>
      <c r="K14" s="320"/>
      <c r="L14" s="327"/>
      <c r="M14" s="327"/>
      <c r="N14" s="327"/>
      <c r="O14" s="285" t="s">
        <v>453</v>
      </c>
      <c r="P14" s="285"/>
      <c r="Q14" s="285"/>
      <c r="R14" s="285"/>
      <c r="S14" s="285"/>
      <c r="T14" s="354">
        <v>30</v>
      </c>
      <c r="U14" s="354"/>
      <c r="V14" s="354"/>
      <c r="W14" s="172" t="s">
        <v>72</v>
      </c>
      <c r="Z14" s="14">
        <f>INT(((T15*0.82)*2)/6)</f>
        <v>7</v>
      </c>
      <c r="AD14" s="11" t="s">
        <v>462</v>
      </c>
      <c r="AE14" s="11">
        <v>5.4</v>
      </c>
      <c r="AF14" s="11">
        <v>79.2</v>
      </c>
      <c r="BD14" s="49"/>
      <c r="BE14" s="49" t="str">
        <f>CONCATENATE(I12,T12,T13,T14)</f>
        <v>80Hydra1630</v>
      </c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8" t="s">
        <v>52</v>
      </c>
      <c r="BQ14" s="48">
        <f>T19*10000</f>
        <v>4233.5999999999995</v>
      </c>
      <c r="BR14" s="48" t="s">
        <v>53</v>
      </c>
      <c r="BS14" s="49"/>
      <c r="BT14" s="49"/>
      <c r="BU14" s="49"/>
      <c r="BV14" s="49"/>
    </row>
    <row r="15" spans="1:74" ht="18" customHeight="1" thickBot="1" x14ac:dyDescent="0.25">
      <c r="A15" s="284" t="s">
        <v>370</v>
      </c>
      <c r="B15" s="285"/>
      <c r="C15" s="285"/>
      <c r="D15" s="285"/>
      <c r="E15" s="285"/>
      <c r="F15" s="285"/>
      <c r="G15" s="285"/>
      <c r="H15" s="285"/>
      <c r="I15" s="28">
        <v>50</v>
      </c>
      <c r="J15" s="320" t="s">
        <v>24</v>
      </c>
      <c r="K15" s="320"/>
      <c r="L15" s="327"/>
      <c r="M15" s="327"/>
      <c r="N15" s="327"/>
      <c r="O15" s="285" t="s">
        <v>20</v>
      </c>
      <c r="P15" s="285"/>
      <c r="Q15" s="285"/>
      <c r="R15" s="285"/>
      <c r="S15" s="285"/>
      <c r="T15" s="325">
        <f>(VLOOKUP(BE14,BE22:BH522,2,FALSE))</f>
        <v>26</v>
      </c>
      <c r="U15" s="325"/>
      <c r="V15" s="325"/>
      <c r="W15" s="172" t="s">
        <v>16</v>
      </c>
      <c r="Z15" s="59"/>
      <c r="AD15" s="11" t="s">
        <v>467</v>
      </c>
      <c r="AE15" s="11">
        <v>2.5</v>
      </c>
      <c r="AF15" s="11">
        <v>58</v>
      </c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8" t="s">
        <v>50</v>
      </c>
      <c r="BQ15" s="48">
        <f>I15</f>
        <v>50</v>
      </c>
      <c r="BR15" s="48" t="s">
        <v>16</v>
      </c>
      <c r="BS15" s="49"/>
      <c r="BT15" s="49"/>
      <c r="BU15" s="49"/>
      <c r="BV15" s="49"/>
    </row>
    <row r="16" spans="1:74" ht="18" customHeight="1" thickTop="1" x14ac:dyDescent="0.2">
      <c r="A16" s="284" t="s">
        <v>371</v>
      </c>
      <c r="B16" s="285"/>
      <c r="C16" s="285"/>
      <c r="D16" s="285"/>
      <c r="E16" s="285"/>
      <c r="F16" s="285"/>
      <c r="G16" s="285"/>
      <c r="H16" s="285"/>
      <c r="I16" s="28">
        <f>VLOOKUP(I12,BE17:BJ19,4,FALSE)</f>
        <v>125</v>
      </c>
      <c r="J16" s="130" t="s">
        <v>25</v>
      </c>
      <c r="K16" s="131"/>
      <c r="L16" s="327"/>
      <c r="M16" s="327"/>
      <c r="N16" s="327"/>
      <c r="O16" s="285" t="s">
        <v>417</v>
      </c>
      <c r="P16" s="285"/>
      <c r="Q16" s="285"/>
      <c r="R16" s="285"/>
      <c r="S16" s="285"/>
      <c r="T16" s="326">
        <f>VLOOKUP(BE14,BE22:BH522,3,FALSE)</f>
        <v>18.2</v>
      </c>
      <c r="U16" s="326"/>
      <c r="V16" s="326"/>
      <c r="W16" s="172" t="s">
        <v>26</v>
      </c>
      <c r="Y16" s="54">
        <f>T19</f>
        <v>0.42335999999999996</v>
      </c>
      <c r="AB16" s="52" t="s">
        <v>92</v>
      </c>
      <c r="AD16" s="11" t="s">
        <v>463</v>
      </c>
      <c r="AE16" s="11">
        <v>2.9</v>
      </c>
      <c r="AF16" s="11">
        <v>69.2</v>
      </c>
      <c r="AP16" s="270" t="s">
        <v>412</v>
      </c>
      <c r="AQ16" s="271"/>
      <c r="AR16" s="271"/>
      <c r="AS16" s="271"/>
      <c r="AT16" s="271"/>
      <c r="AU16" s="272"/>
      <c r="BD16" s="49"/>
      <c r="BE16" s="60" t="s">
        <v>83</v>
      </c>
      <c r="BF16" s="60" t="s">
        <v>19</v>
      </c>
      <c r="BG16" s="60" t="s">
        <v>84</v>
      </c>
      <c r="BH16" s="60" t="s">
        <v>85</v>
      </c>
      <c r="BI16" s="60" t="s">
        <v>86</v>
      </c>
      <c r="BJ16" s="60" t="s">
        <v>87</v>
      </c>
      <c r="BK16" s="60" t="s">
        <v>190</v>
      </c>
      <c r="BL16" s="61" t="s">
        <v>193</v>
      </c>
      <c r="BM16" s="60" t="s">
        <v>192</v>
      </c>
      <c r="BN16" s="49"/>
      <c r="BO16" s="49"/>
      <c r="BP16" s="48" t="s">
        <v>44</v>
      </c>
      <c r="BQ16" s="62">
        <f>T16*1000</f>
        <v>18200</v>
      </c>
      <c r="BR16" s="48" t="s">
        <v>54</v>
      </c>
      <c r="BS16" s="49"/>
      <c r="BT16" s="49"/>
      <c r="BU16" s="49"/>
      <c r="BV16" s="49"/>
    </row>
    <row r="17" spans="1:738" ht="15" x14ac:dyDescent="0.2">
      <c r="A17" s="284" t="s">
        <v>372</v>
      </c>
      <c r="B17" s="285"/>
      <c r="C17" s="285"/>
      <c r="D17" s="285"/>
      <c r="E17" s="285"/>
      <c r="F17" s="285"/>
      <c r="G17" s="285"/>
      <c r="H17" s="285"/>
      <c r="I17" s="28">
        <f>VLOOKUP(I12,BE17:BJ19,3,FALSE)</f>
        <v>220</v>
      </c>
      <c r="J17" s="320" t="s">
        <v>25</v>
      </c>
      <c r="K17" s="320"/>
      <c r="L17" s="327"/>
      <c r="M17" s="327"/>
      <c r="N17" s="327"/>
      <c r="O17" s="285" t="s">
        <v>401</v>
      </c>
      <c r="P17" s="285"/>
      <c r="Q17" s="285"/>
      <c r="R17" s="285"/>
      <c r="S17" s="285"/>
      <c r="T17" s="324">
        <f>IFERROR(I14+(T15*0.8),"ERRO")</f>
        <v>100.8</v>
      </c>
      <c r="U17" s="324"/>
      <c r="V17" s="324"/>
      <c r="W17" s="173" t="s">
        <v>16</v>
      </c>
      <c r="Z17" s="63"/>
      <c r="AB17" s="11" t="s">
        <v>415</v>
      </c>
      <c r="AD17" s="11" t="s">
        <v>464</v>
      </c>
      <c r="AE17" s="11">
        <v>3.5</v>
      </c>
      <c r="AF17" s="11">
        <v>83</v>
      </c>
      <c r="AP17" s="64"/>
      <c r="AU17" s="65"/>
      <c r="AZ17" s="12"/>
      <c r="BD17" s="49"/>
      <c r="BE17" s="66">
        <v>80</v>
      </c>
      <c r="BF17" s="66" t="s">
        <v>82</v>
      </c>
      <c r="BG17" s="66">
        <v>220</v>
      </c>
      <c r="BH17" s="66">
        <v>125</v>
      </c>
      <c r="BI17" s="66" t="s">
        <v>88</v>
      </c>
      <c r="BJ17" s="66" t="s">
        <v>89</v>
      </c>
      <c r="BK17" s="66">
        <v>80</v>
      </c>
      <c r="BL17" s="67">
        <v>10</v>
      </c>
      <c r="BM17" s="66">
        <v>50</v>
      </c>
      <c r="BN17" s="49"/>
      <c r="BO17" s="49"/>
      <c r="BP17" s="49"/>
      <c r="BQ17" s="49"/>
      <c r="BR17" s="49"/>
      <c r="BS17" s="49"/>
      <c r="BT17" s="49"/>
      <c r="BU17" s="49"/>
      <c r="BV17" s="49"/>
    </row>
    <row r="18" spans="1:738" ht="15" x14ac:dyDescent="0.2">
      <c r="A18" s="284" t="s">
        <v>373</v>
      </c>
      <c r="B18" s="285"/>
      <c r="C18" s="285"/>
      <c r="D18" s="285"/>
      <c r="E18" s="285"/>
      <c r="F18" s="285"/>
      <c r="G18" s="285"/>
      <c r="H18" s="285"/>
      <c r="I18" s="367" t="str">
        <f>VLOOKUP(I14,BE17:BJ18,5,FALSE)</f>
        <v xml:space="preserve">C: 2.20m x L: 1.00m x A: 1.10m </v>
      </c>
      <c r="J18" s="368"/>
      <c r="K18" s="369"/>
      <c r="L18" s="327"/>
      <c r="M18" s="327"/>
      <c r="N18" s="327"/>
      <c r="O18" s="281" t="s">
        <v>400</v>
      </c>
      <c r="P18" s="281"/>
      <c r="Q18" s="281"/>
      <c r="R18" s="281"/>
      <c r="S18" s="281"/>
      <c r="T18" s="366">
        <f>IFERROR(Z14*6,"ERRO")</f>
        <v>42</v>
      </c>
      <c r="U18" s="366"/>
      <c r="V18" s="366"/>
      <c r="W18" s="173" t="s">
        <v>16</v>
      </c>
      <c r="Z18" s="63"/>
      <c r="AB18" s="11" t="s">
        <v>414</v>
      </c>
      <c r="AD18" s="11" t="s">
        <v>471</v>
      </c>
      <c r="AE18" s="11">
        <v>0.9</v>
      </c>
      <c r="AF18" s="11">
        <v>48.2</v>
      </c>
      <c r="AP18" s="64"/>
      <c r="AU18" s="65"/>
      <c r="AZ18" s="12"/>
      <c r="BD18" s="49"/>
      <c r="BE18" s="66">
        <v>120</v>
      </c>
      <c r="BF18" s="66" t="s">
        <v>43</v>
      </c>
      <c r="BG18" s="66">
        <v>400</v>
      </c>
      <c r="BH18" s="66">
        <v>260</v>
      </c>
      <c r="BI18" s="66" t="s">
        <v>62</v>
      </c>
      <c r="BJ18" s="66" t="s">
        <v>61</v>
      </c>
      <c r="BK18" s="66">
        <v>120</v>
      </c>
      <c r="BL18" s="67">
        <v>10</v>
      </c>
      <c r="BM18" s="66">
        <v>50</v>
      </c>
      <c r="BN18" s="49"/>
      <c r="BO18" s="49"/>
      <c r="BP18" s="49"/>
      <c r="BQ18" s="49"/>
      <c r="BR18" s="49"/>
      <c r="BS18" s="49"/>
      <c r="BT18" s="49"/>
      <c r="BU18" s="49"/>
      <c r="BV18" s="49"/>
    </row>
    <row r="19" spans="1:738" ht="15" x14ac:dyDescent="0.2">
      <c r="A19" s="358"/>
      <c r="B19" s="359"/>
      <c r="C19" s="359"/>
      <c r="D19" s="359"/>
      <c r="E19" s="359"/>
      <c r="F19" s="359"/>
      <c r="G19" s="359"/>
      <c r="H19" s="359"/>
      <c r="I19" s="356"/>
      <c r="J19" s="356"/>
      <c r="K19" s="356"/>
      <c r="L19" s="327"/>
      <c r="M19" s="327"/>
      <c r="N19" s="327"/>
      <c r="O19" s="281" t="s">
        <v>402</v>
      </c>
      <c r="P19" s="281"/>
      <c r="Q19" s="281"/>
      <c r="R19" s="281"/>
      <c r="S19" s="281"/>
      <c r="T19" s="326">
        <f>IFERROR(T17*T18/10000,"ERRO")</f>
        <v>0.42335999999999996</v>
      </c>
      <c r="U19" s="326"/>
      <c r="V19" s="326"/>
      <c r="W19" s="173" t="s">
        <v>441</v>
      </c>
      <c r="Z19" s="63"/>
      <c r="AD19" s="11" t="s">
        <v>468</v>
      </c>
      <c r="AE19" s="11">
        <v>1</v>
      </c>
      <c r="AF19" s="11">
        <v>74.2</v>
      </c>
      <c r="AP19" s="64"/>
      <c r="AU19" s="65"/>
      <c r="AZ19" s="12"/>
      <c r="BD19" s="49"/>
      <c r="BE19" s="66" t="s">
        <v>93</v>
      </c>
      <c r="BF19" s="66" t="s">
        <v>43</v>
      </c>
      <c r="BG19" s="66">
        <v>450</v>
      </c>
      <c r="BH19" s="66">
        <v>310</v>
      </c>
      <c r="BI19" s="66" t="s">
        <v>62</v>
      </c>
      <c r="BJ19" s="66" t="s">
        <v>61</v>
      </c>
      <c r="BK19" s="66">
        <v>120</v>
      </c>
      <c r="BL19" s="67">
        <v>24</v>
      </c>
      <c r="BM19" s="66">
        <v>160</v>
      </c>
      <c r="BN19" s="49"/>
      <c r="BO19" s="49"/>
      <c r="BP19" s="49"/>
      <c r="BQ19" s="49"/>
      <c r="BR19" s="49"/>
      <c r="BS19" s="49"/>
      <c r="BT19" s="49"/>
      <c r="BU19" s="49"/>
      <c r="BV19" s="49"/>
    </row>
    <row r="20" spans="1:738" ht="15" x14ac:dyDescent="0.2">
      <c r="A20" s="358"/>
      <c r="B20" s="359"/>
      <c r="C20" s="359"/>
      <c r="D20" s="359"/>
      <c r="E20" s="359"/>
      <c r="F20" s="359"/>
      <c r="G20" s="359"/>
      <c r="H20" s="359"/>
      <c r="I20" s="357"/>
      <c r="J20" s="357"/>
      <c r="K20" s="357"/>
      <c r="L20" s="327"/>
      <c r="M20" s="327"/>
      <c r="N20" s="327"/>
      <c r="O20" s="281" t="s">
        <v>374</v>
      </c>
      <c r="P20" s="281"/>
      <c r="Q20" s="281"/>
      <c r="R20" s="281"/>
      <c r="S20" s="281"/>
      <c r="T20" s="326">
        <f>IFERROR(ROUNDDOWN((T39*T36),1),"ERRO")</f>
        <v>2.1</v>
      </c>
      <c r="U20" s="326"/>
      <c r="V20" s="326"/>
      <c r="W20" s="174" t="s">
        <v>441</v>
      </c>
      <c r="Z20" s="63"/>
      <c r="AD20" s="11" t="s">
        <v>469</v>
      </c>
      <c r="AE20" s="11">
        <v>1.18</v>
      </c>
      <c r="AF20" s="11">
        <v>99.24</v>
      </c>
      <c r="AP20" s="64"/>
      <c r="AU20" s="65"/>
      <c r="AZ20" s="12"/>
      <c r="BD20" s="49"/>
      <c r="BE20" s="49"/>
      <c r="BF20" s="49"/>
      <c r="BG20" s="49"/>
      <c r="BH20" s="49"/>
      <c r="BI20" s="49"/>
      <c r="BJ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</row>
    <row r="21" spans="1:738" ht="18" x14ac:dyDescent="0.2">
      <c r="A21" s="286" t="s">
        <v>375</v>
      </c>
      <c r="B21" s="287"/>
      <c r="C21" s="287"/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8"/>
      <c r="Z21" s="63"/>
      <c r="AD21" s="11" t="s">
        <v>470</v>
      </c>
      <c r="AE21" s="11">
        <v>1.3</v>
      </c>
      <c r="AF21" s="11">
        <v>124.4</v>
      </c>
      <c r="AP21" s="64"/>
      <c r="AU21" s="65"/>
      <c r="AZ21" s="12"/>
      <c r="BD21" s="49"/>
      <c r="BE21" s="49"/>
      <c r="BF21" s="49"/>
      <c r="BG21" s="49"/>
      <c r="BH21" s="49"/>
      <c r="BI21" s="49"/>
      <c r="BJ21" s="49"/>
      <c r="BK21" s="49"/>
      <c r="BL21" s="68">
        <f>VLOOKUP(I12,BE16:BM19,8,FALSE)</f>
        <v>10</v>
      </c>
      <c r="BM21" s="68">
        <f>VLOOKUP(I12,BE16:BM19,9,FALSE)</f>
        <v>50</v>
      </c>
      <c r="BN21" s="49"/>
      <c r="BO21" s="49"/>
      <c r="BP21" s="49"/>
      <c r="BQ21" s="49"/>
      <c r="BR21" s="49"/>
      <c r="BS21" s="49"/>
      <c r="BT21" s="49"/>
      <c r="BU21" s="49"/>
      <c r="BV21" s="49"/>
    </row>
    <row r="22" spans="1:738" ht="15.75" thickBot="1" x14ac:dyDescent="0.25">
      <c r="A22" s="298" t="s">
        <v>14</v>
      </c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300"/>
      <c r="M22" s="289"/>
      <c r="N22" s="289"/>
      <c r="O22" s="290" t="s">
        <v>377</v>
      </c>
      <c r="P22" s="290"/>
      <c r="Q22" s="290"/>
      <c r="R22" s="290"/>
      <c r="S22" s="290"/>
      <c r="T22" s="290"/>
      <c r="U22" s="290"/>
      <c r="V22" s="290"/>
      <c r="W22" s="291"/>
      <c r="X22" s="52" t="s">
        <v>58</v>
      </c>
      <c r="AP22" s="273" t="s">
        <v>59</v>
      </c>
      <c r="AQ22" s="274"/>
      <c r="AR22" s="274"/>
      <c r="AS22" s="274"/>
      <c r="AT22" s="274"/>
      <c r="AU22" s="275"/>
      <c r="AV22" s="273" t="s">
        <v>65</v>
      </c>
      <c r="AW22" s="274"/>
      <c r="AX22" s="274"/>
      <c r="AY22" s="274"/>
      <c r="AZ22" s="274"/>
      <c r="BA22" s="275"/>
      <c r="BD22" s="49"/>
      <c r="BE22" s="68"/>
      <c r="BF22" s="68" t="s">
        <v>45</v>
      </c>
      <c r="BG22" s="68" t="s">
        <v>44</v>
      </c>
      <c r="BH22" s="68" t="s">
        <v>46</v>
      </c>
      <c r="BI22" s="49"/>
      <c r="BN22" s="49"/>
      <c r="BO22" s="49"/>
      <c r="BP22" s="49" t="s">
        <v>47</v>
      </c>
      <c r="BQ22" s="49">
        <v>10</v>
      </c>
      <c r="BR22" s="49">
        <v>15</v>
      </c>
      <c r="BS22" s="49">
        <v>20</v>
      </c>
      <c r="BT22" s="49">
        <v>25</v>
      </c>
      <c r="BU22" s="49">
        <v>30</v>
      </c>
      <c r="BV22" s="49">
        <v>35</v>
      </c>
      <c r="BW22" s="49">
        <v>40</v>
      </c>
      <c r="BX22" s="49">
        <v>45</v>
      </c>
      <c r="BY22" s="49">
        <v>50</v>
      </c>
    </row>
    <row r="23" spans="1:738" ht="15.75" thickTop="1" x14ac:dyDescent="0.2">
      <c r="A23" s="280" t="s">
        <v>77</v>
      </c>
      <c r="B23" s="281"/>
      <c r="C23" s="281"/>
      <c r="D23" s="281"/>
      <c r="E23" s="281"/>
      <c r="F23" s="281"/>
      <c r="G23" s="281"/>
      <c r="H23" s="281"/>
      <c r="I23" s="281"/>
      <c r="J23" s="257">
        <f>IFERROR(X23,"ERRO")</f>
        <v>56.74591685726552</v>
      </c>
      <c r="K23" s="258"/>
      <c r="L23" s="29" t="s">
        <v>24</v>
      </c>
      <c r="M23" s="289"/>
      <c r="N23" s="289"/>
      <c r="O23" s="260" t="s">
        <v>472</v>
      </c>
      <c r="P23" s="261"/>
      <c r="Q23" s="261"/>
      <c r="R23" s="261"/>
      <c r="S23" s="262"/>
      <c r="T23" s="266" t="s">
        <v>467</v>
      </c>
      <c r="U23" s="267"/>
      <c r="V23" s="267"/>
      <c r="W23" s="207"/>
      <c r="X23" s="69">
        <f>SQRT((AG7)*4/(2*3.14))*1000</f>
        <v>56.74591685726552</v>
      </c>
      <c r="AP23" s="70" t="s">
        <v>4</v>
      </c>
      <c r="AQ23" s="71">
        <f>AS24*AS25*AS26*AS27</f>
        <v>0.26006691323645192</v>
      </c>
      <c r="AR23" s="72"/>
      <c r="AS23" s="72"/>
      <c r="AU23" s="65"/>
      <c r="AV23" s="70" t="s">
        <v>4</v>
      </c>
      <c r="AW23" s="71">
        <f>+AY24*AY25*AY26*AY27</f>
        <v>6.7733779378503875E-2</v>
      </c>
      <c r="AX23" s="72"/>
      <c r="AY23" s="72"/>
      <c r="BA23" s="65"/>
      <c r="BD23" s="49"/>
      <c r="BE23" s="114" t="s">
        <v>195</v>
      </c>
      <c r="BF23" s="73">
        <v>41</v>
      </c>
      <c r="BG23" s="73">
        <v>35.6</v>
      </c>
      <c r="BH23" s="74">
        <v>50</v>
      </c>
      <c r="BI23" s="49"/>
      <c r="BN23" s="49"/>
      <c r="BP23" s="49" t="s">
        <v>49</v>
      </c>
      <c r="BQ23" s="49">
        <f>I15/BQ22</f>
        <v>5</v>
      </c>
      <c r="BR23" s="49">
        <f t="shared" ref="BR23:BY23" si="0">$I15/BR22</f>
        <v>3.3333333333333335</v>
      </c>
      <c r="BS23" s="49">
        <f t="shared" si="0"/>
        <v>2.5</v>
      </c>
      <c r="BT23" s="49">
        <f t="shared" si="0"/>
        <v>2</v>
      </c>
      <c r="BU23" s="49">
        <f t="shared" si="0"/>
        <v>1.6666666666666667</v>
      </c>
      <c r="BV23" s="75">
        <f t="shared" si="0"/>
        <v>1.4285714285714286</v>
      </c>
      <c r="BW23" s="49">
        <f t="shared" si="0"/>
        <v>1.25</v>
      </c>
      <c r="BX23" s="75">
        <f t="shared" si="0"/>
        <v>1.1111111111111112</v>
      </c>
      <c r="BY23" s="49">
        <f t="shared" si="0"/>
        <v>1</v>
      </c>
    </row>
    <row r="24" spans="1:738" s="78" customFormat="1" ht="18.75" customHeight="1" thickBot="1" x14ac:dyDescent="0.25">
      <c r="A24" s="280" t="s">
        <v>376</v>
      </c>
      <c r="B24" s="281"/>
      <c r="C24" s="281"/>
      <c r="D24" s="281"/>
      <c r="E24" s="281"/>
      <c r="F24" s="281"/>
      <c r="G24" s="281"/>
      <c r="H24" s="281"/>
      <c r="I24" s="281"/>
      <c r="J24" s="257">
        <f>ROUNDUP(T33,0)</f>
        <v>68</v>
      </c>
      <c r="K24" s="258"/>
      <c r="L24" s="29" t="s">
        <v>72</v>
      </c>
      <c r="M24" s="289"/>
      <c r="N24" s="289"/>
      <c r="O24" s="263"/>
      <c r="P24" s="264"/>
      <c r="Q24" s="264"/>
      <c r="R24" s="264"/>
      <c r="S24" s="265"/>
      <c r="T24" s="268"/>
      <c r="U24" s="269"/>
      <c r="V24" s="269"/>
      <c r="W24" s="208"/>
      <c r="X24" s="76"/>
      <c r="Y24" s="276">
        <f>AA26/T16</f>
        <v>0.65934065934065944</v>
      </c>
      <c r="Z24" s="277"/>
      <c r="AA24" s="77" t="s">
        <v>13</v>
      </c>
      <c r="AI24" s="79"/>
      <c r="AN24" s="79"/>
      <c r="AP24" s="80" t="s">
        <v>5</v>
      </c>
      <c r="AQ24" s="81">
        <v>10.643000000000001</v>
      </c>
      <c r="AR24" s="81"/>
      <c r="AS24" s="81">
        <f>AQ24</f>
        <v>10.643000000000001</v>
      </c>
      <c r="AT24" s="78" t="s">
        <v>60</v>
      </c>
      <c r="AU24" s="82"/>
      <c r="AV24" s="80" t="s">
        <v>5</v>
      </c>
      <c r="AW24" s="81">
        <v>10.643000000000001</v>
      </c>
      <c r="AX24" s="81"/>
      <c r="AY24" s="81">
        <f>AW24</f>
        <v>10.643000000000001</v>
      </c>
      <c r="AZ24" s="78" t="s">
        <v>60</v>
      </c>
      <c r="BA24" s="82"/>
      <c r="BD24" s="49"/>
      <c r="BE24" s="115" t="s">
        <v>199</v>
      </c>
      <c r="BF24" s="68">
        <v>38</v>
      </c>
      <c r="BG24" s="68">
        <v>29.2</v>
      </c>
      <c r="BH24" s="83">
        <v>50</v>
      </c>
      <c r="BI24" s="49"/>
      <c r="BN24" s="49"/>
      <c r="BO24" s="49"/>
      <c r="BP24" s="49" t="s">
        <v>48</v>
      </c>
      <c r="BQ24" s="84">
        <f t="shared" ref="BQ24:BY24" si="1">BQ23*$BQ16/$BQ14</f>
        <v>21.494708994708997</v>
      </c>
      <c r="BR24" s="84">
        <f t="shared" si="1"/>
        <v>14.329805996472667</v>
      </c>
      <c r="BS24" s="84">
        <f t="shared" si="1"/>
        <v>10.747354497354499</v>
      </c>
      <c r="BT24" s="84">
        <f t="shared" si="1"/>
        <v>8.5978835978835981</v>
      </c>
      <c r="BU24" s="84">
        <f t="shared" si="1"/>
        <v>7.1649029982363333</v>
      </c>
      <c r="BV24" s="84">
        <f t="shared" si="1"/>
        <v>6.1413454270597132</v>
      </c>
      <c r="BW24" s="84">
        <f t="shared" si="1"/>
        <v>5.3736772486772493</v>
      </c>
      <c r="BX24" s="84">
        <f t="shared" si="1"/>
        <v>4.7766019988242219</v>
      </c>
      <c r="BY24" s="84">
        <f t="shared" si="1"/>
        <v>4.2989417989417991</v>
      </c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  <c r="HV24" s="85"/>
      <c r="HW24" s="85"/>
      <c r="HX24" s="85"/>
      <c r="HY24" s="85"/>
      <c r="HZ24" s="85"/>
      <c r="IA24" s="85"/>
      <c r="IB24" s="85"/>
      <c r="IC24" s="85"/>
      <c r="ID24" s="85"/>
      <c r="IE24" s="85"/>
      <c r="IF24" s="85"/>
      <c r="IG24" s="85"/>
      <c r="IH24" s="85"/>
      <c r="II24" s="85"/>
      <c r="IJ24" s="85"/>
      <c r="IK24" s="85"/>
      <c r="IL24" s="85"/>
      <c r="IM24" s="85"/>
      <c r="IN24" s="85"/>
      <c r="IO24" s="85"/>
      <c r="IP24" s="85"/>
      <c r="IQ24" s="85"/>
      <c r="IR24" s="85"/>
      <c r="IS24" s="85"/>
      <c r="IT24" s="85"/>
      <c r="IU24" s="85"/>
      <c r="IV24" s="85"/>
      <c r="IW24" s="85"/>
      <c r="IX24" s="85"/>
      <c r="IY24" s="85"/>
      <c r="IZ24" s="85"/>
      <c r="JA24" s="85"/>
      <c r="JB24" s="85"/>
      <c r="JC24" s="85"/>
      <c r="JD24" s="85"/>
      <c r="JE24" s="85"/>
      <c r="JF24" s="85"/>
      <c r="JG24" s="85"/>
      <c r="JH24" s="85"/>
      <c r="JI24" s="85"/>
      <c r="JJ24" s="85"/>
      <c r="JK24" s="85"/>
      <c r="JL24" s="85"/>
      <c r="JM24" s="85"/>
      <c r="JN24" s="85"/>
      <c r="JO24" s="85"/>
      <c r="JP24" s="85"/>
      <c r="JQ24" s="85"/>
      <c r="JR24" s="85"/>
      <c r="JS24" s="85"/>
      <c r="JT24" s="85"/>
      <c r="JU24" s="85"/>
      <c r="JV24" s="85"/>
      <c r="JW24" s="85"/>
      <c r="JX24" s="85"/>
      <c r="JY24" s="85"/>
      <c r="JZ24" s="85"/>
      <c r="KA24" s="85"/>
      <c r="KB24" s="85"/>
      <c r="KC24" s="85"/>
      <c r="KD24" s="85"/>
      <c r="KE24" s="85"/>
      <c r="KF24" s="85"/>
      <c r="KG24" s="85"/>
      <c r="KH24" s="85"/>
      <c r="KI24" s="85"/>
      <c r="KJ24" s="85"/>
      <c r="KK24" s="85"/>
      <c r="KL24" s="85"/>
      <c r="KM24" s="85"/>
      <c r="KN24" s="85"/>
      <c r="KO24" s="85"/>
      <c r="KP24" s="85"/>
      <c r="KQ24" s="85"/>
      <c r="KR24" s="85"/>
      <c r="KS24" s="85"/>
      <c r="KT24" s="85"/>
      <c r="KU24" s="85"/>
      <c r="KV24" s="85"/>
      <c r="KW24" s="85"/>
      <c r="KX24" s="85"/>
      <c r="KY24" s="85"/>
      <c r="KZ24" s="85"/>
      <c r="LA24" s="85"/>
      <c r="LB24" s="85"/>
      <c r="LC24" s="85"/>
      <c r="LD24" s="85"/>
      <c r="LE24" s="85"/>
      <c r="LF24" s="85"/>
      <c r="LG24" s="85"/>
      <c r="LH24" s="85"/>
      <c r="LI24" s="85"/>
      <c r="LJ24" s="85"/>
      <c r="LK24" s="85"/>
      <c r="LL24" s="85"/>
      <c r="LM24" s="85"/>
      <c r="LN24" s="85"/>
      <c r="LO24" s="85"/>
      <c r="LP24" s="85"/>
      <c r="LQ24" s="85"/>
      <c r="LR24" s="85"/>
      <c r="LS24" s="85"/>
      <c r="LT24" s="85"/>
      <c r="LU24" s="85"/>
      <c r="LV24" s="85"/>
      <c r="LW24" s="85"/>
      <c r="LX24" s="85"/>
      <c r="LY24" s="85"/>
      <c r="LZ24" s="85"/>
      <c r="MA24" s="85"/>
      <c r="MB24" s="85"/>
      <c r="MC24" s="85"/>
      <c r="MD24" s="85"/>
      <c r="ME24" s="85"/>
      <c r="MF24" s="85"/>
      <c r="MG24" s="85"/>
      <c r="MH24" s="85"/>
      <c r="MI24" s="85"/>
      <c r="MJ24" s="85"/>
      <c r="MK24" s="85"/>
      <c r="ML24" s="85"/>
      <c r="MM24" s="85"/>
      <c r="MN24" s="85"/>
      <c r="MO24" s="85"/>
      <c r="MP24" s="85"/>
      <c r="MQ24" s="85"/>
      <c r="MR24" s="85"/>
      <c r="MS24" s="85"/>
      <c r="MT24" s="85"/>
      <c r="MU24" s="85"/>
      <c r="MV24" s="85"/>
      <c r="MW24" s="85"/>
      <c r="MX24" s="85"/>
      <c r="MY24" s="85"/>
      <c r="MZ24" s="85"/>
      <c r="NA24" s="85"/>
      <c r="NB24" s="85"/>
      <c r="NC24" s="85"/>
      <c r="ND24" s="85"/>
      <c r="NE24" s="85"/>
      <c r="NF24" s="85"/>
      <c r="NG24" s="85"/>
      <c r="NH24" s="85"/>
      <c r="NI24" s="85"/>
      <c r="NJ24" s="85"/>
      <c r="NK24" s="85"/>
      <c r="NL24" s="85"/>
      <c r="NM24" s="85"/>
      <c r="NN24" s="85"/>
      <c r="NO24" s="85"/>
      <c r="NP24" s="85"/>
      <c r="NQ24" s="85"/>
      <c r="NR24" s="85"/>
      <c r="NS24" s="85"/>
      <c r="NT24" s="85"/>
      <c r="NU24" s="85"/>
      <c r="NV24" s="85"/>
      <c r="NW24" s="85"/>
      <c r="NX24" s="85"/>
      <c r="NY24" s="85"/>
      <c r="NZ24" s="85"/>
      <c r="OA24" s="85"/>
      <c r="OB24" s="85"/>
      <c r="OC24" s="85"/>
      <c r="OD24" s="85"/>
      <c r="OE24" s="85"/>
      <c r="OF24" s="85"/>
      <c r="OG24" s="85"/>
      <c r="OH24" s="85"/>
      <c r="OI24" s="85"/>
      <c r="OJ24" s="85"/>
      <c r="OK24" s="85"/>
      <c r="OL24" s="85"/>
      <c r="OM24" s="85"/>
      <c r="ON24" s="85"/>
      <c r="OO24" s="85"/>
      <c r="OP24" s="85"/>
      <c r="OQ24" s="85"/>
      <c r="OR24" s="85"/>
      <c r="OS24" s="85"/>
      <c r="OT24" s="85"/>
      <c r="OU24" s="85"/>
      <c r="OV24" s="85"/>
      <c r="OW24" s="85"/>
      <c r="OX24" s="85"/>
      <c r="OY24" s="85"/>
      <c r="OZ24" s="85"/>
      <c r="PA24" s="85"/>
      <c r="PB24" s="85"/>
      <c r="PC24" s="85"/>
      <c r="PD24" s="85"/>
      <c r="PE24" s="85"/>
      <c r="PF24" s="85"/>
      <c r="PG24" s="85"/>
      <c r="PH24" s="85"/>
      <c r="PI24" s="85"/>
      <c r="PJ24" s="85"/>
      <c r="PK24" s="85"/>
      <c r="PL24" s="85"/>
      <c r="PM24" s="85"/>
      <c r="PN24" s="85"/>
      <c r="PO24" s="85"/>
      <c r="PP24" s="85"/>
      <c r="PQ24" s="85"/>
      <c r="PR24" s="85"/>
      <c r="PS24" s="85"/>
      <c r="PT24" s="85"/>
      <c r="PU24" s="85"/>
      <c r="PV24" s="85"/>
      <c r="PW24" s="85"/>
      <c r="PX24" s="85"/>
      <c r="PY24" s="85"/>
      <c r="PZ24" s="85"/>
      <c r="QA24" s="85"/>
      <c r="QB24" s="85"/>
      <c r="QC24" s="85"/>
      <c r="QD24" s="85"/>
      <c r="QE24" s="85"/>
      <c r="QF24" s="85"/>
      <c r="QG24" s="85"/>
      <c r="QH24" s="85"/>
      <c r="QI24" s="85"/>
      <c r="QJ24" s="85"/>
      <c r="QK24" s="85"/>
      <c r="QL24" s="85"/>
      <c r="QM24" s="85"/>
      <c r="QN24" s="85"/>
      <c r="QO24" s="85"/>
      <c r="QP24" s="85"/>
      <c r="QQ24" s="85"/>
      <c r="QR24" s="85"/>
      <c r="QS24" s="85"/>
      <c r="QT24" s="85"/>
      <c r="QU24" s="85"/>
      <c r="QV24" s="85"/>
      <c r="QW24" s="85"/>
      <c r="QX24" s="85"/>
      <c r="QY24" s="85"/>
      <c r="QZ24" s="85"/>
      <c r="RA24" s="85"/>
      <c r="RB24" s="85"/>
      <c r="RC24" s="85"/>
      <c r="RD24" s="85"/>
      <c r="RE24" s="85"/>
      <c r="RF24" s="85"/>
      <c r="RG24" s="85"/>
      <c r="RH24" s="85"/>
      <c r="RI24" s="85"/>
      <c r="RJ24" s="85"/>
      <c r="RK24" s="85"/>
      <c r="RL24" s="85"/>
      <c r="RM24" s="85"/>
      <c r="RN24" s="85"/>
      <c r="RO24" s="85"/>
      <c r="RP24" s="85"/>
      <c r="RQ24" s="85"/>
      <c r="RR24" s="85"/>
      <c r="RS24" s="85"/>
      <c r="RT24" s="85"/>
      <c r="RU24" s="85"/>
      <c r="RV24" s="85"/>
      <c r="RW24" s="85"/>
      <c r="RX24" s="85"/>
      <c r="RY24" s="85"/>
      <c r="RZ24" s="85"/>
      <c r="SA24" s="85"/>
      <c r="SB24" s="85"/>
      <c r="SC24" s="85"/>
      <c r="SD24" s="85"/>
      <c r="SE24" s="85"/>
      <c r="SF24" s="85"/>
      <c r="SG24" s="85"/>
      <c r="SH24" s="85"/>
      <c r="SI24" s="85"/>
      <c r="SJ24" s="85"/>
      <c r="SK24" s="85"/>
      <c r="SL24" s="85"/>
      <c r="SM24" s="85"/>
      <c r="SN24" s="85"/>
      <c r="SO24" s="85"/>
      <c r="SP24" s="85"/>
      <c r="SQ24" s="85"/>
      <c r="SR24" s="85"/>
      <c r="SS24" s="85"/>
      <c r="ST24" s="85"/>
      <c r="SU24" s="85"/>
      <c r="SV24" s="85"/>
      <c r="SW24" s="85"/>
      <c r="SX24" s="85"/>
      <c r="SY24" s="85"/>
      <c r="SZ24" s="85"/>
      <c r="TA24" s="85"/>
      <c r="TB24" s="85"/>
      <c r="TC24" s="85"/>
      <c r="TD24" s="85"/>
      <c r="TE24" s="85"/>
      <c r="TF24" s="85"/>
      <c r="TG24" s="85"/>
      <c r="TH24" s="85"/>
      <c r="TI24" s="85"/>
      <c r="TJ24" s="85"/>
      <c r="TK24" s="85"/>
      <c r="TL24" s="85"/>
      <c r="TM24" s="85"/>
      <c r="TN24" s="85"/>
      <c r="TO24" s="85"/>
      <c r="TP24" s="85"/>
      <c r="TQ24" s="85"/>
      <c r="TR24" s="85"/>
      <c r="TS24" s="85"/>
      <c r="TT24" s="85"/>
      <c r="TU24" s="85"/>
      <c r="TV24" s="85"/>
      <c r="TW24" s="85"/>
      <c r="TX24" s="85"/>
      <c r="TY24" s="85"/>
      <c r="TZ24" s="85"/>
      <c r="UA24" s="85"/>
      <c r="UB24" s="85"/>
      <c r="UC24" s="85"/>
      <c r="UD24" s="85"/>
      <c r="UE24" s="85"/>
      <c r="UF24" s="85"/>
      <c r="UG24" s="85"/>
      <c r="UH24" s="85"/>
      <c r="UI24" s="85"/>
      <c r="UJ24" s="85"/>
      <c r="UK24" s="85"/>
      <c r="UL24" s="85"/>
      <c r="UM24" s="85"/>
      <c r="UN24" s="85"/>
      <c r="UO24" s="85"/>
      <c r="UP24" s="85"/>
      <c r="UQ24" s="85"/>
      <c r="UR24" s="85"/>
      <c r="US24" s="85"/>
      <c r="UT24" s="85"/>
      <c r="UU24" s="85"/>
      <c r="UV24" s="85"/>
      <c r="UW24" s="85"/>
      <c r="UX24" s="85"/>
      <c r="UY24" s="85"/>
      <c r="UZ24" s="85"/>
      <c r="VA24" s="85"/>
      <c r="VB24" s="85"/>
      <c r="VC24" s="85"/>
      <c r="VD24" s="85"/>
      <c r="VE24" s="85"/>
      <c r="VF24" s="85"/>
      <c r="VG24" s="85"/>
      <c r="VH24" s="85"/>
      <c r="VI24" s="85"/>
      <c r="VJ24" s="85"/>
      <c r="VK24" s="85"/>
      <c r="VL24" s="85"/>
      <c r="VM24" s="85"/>
      <c r="VN24" s="85"/>
      <c r="VO24" s="85"/>
      <c r="VP24" s="85"/>
      <c r="VQ24" s="85"/>
      <c r="VR24" s="85"/>
      <c r="VS24" s="85"/>
      <c r="VT24" s="85"/>
      <c r="VU24" s="85"/>
      <c r="VV24" s="85"/>
      <c r="VW24" s="85"/>
      <c r="VX24" s="85"/>
      <c r="VY24" s="85"/>
      <c r="VZ24" s="85"/>
      <c r="WA24" s="85"/>
      <c r="WB24" s="85"/>
      <c r="WC24" s="85"/>
      <c r="WD24" s="85"/>
      <c r="WE24" s="85"/>
      <c r="WF24" s="85"/>
      <c r="WG24" s="85"/>
      <c r="WH24" s="85"/>
      <c r="WI24" s="85"/>
      <c r="WJ24" s="85"/>
      <c r="WK24" s="85"/>
      <c r="WL24" s="85"/>
      <c r="WM24" s="85"/>
      <c r="WN24" s="85"/>
      <c r="WO24" s="85"/>
      <c r="WP24" s="85"/>
      <c r="WQ24" s="85"/>
      <c r="WR24" s="85"/>
      <c r="WS24" s="85"/>
      <c r="WT24" s="85"/>
      <c r="WU24" s="85"/>
      <c r="WV24" s="85"/>
      <c r="WW24" s="85"/>
      <c r="WX24" s="85"/>
      <c r="WY24" s="85"/>
      <c r="WZ24" s="85"/>
      <c r="XA24" s="85"/>
      <c r="XB24" s="85"/>
      <c r="XC24" s="85"/>
      <c r="XD24" s="85"/>
      <c r="XE24" s="85"/>
      <c r="XF24" s="85"/>
      <c r="XG24" s="85"/>
      <c r="XH24" s="85"/>
      <c r="XI24" s="85"/>
      <c r="XJ24" s="85"/>
      <c r="XK24" s="85"/>
      <c r="XL24" s="85"/>
      <c r="XM24" s="85"/>
      <c r="XN24" s="85"/>
      <c r="XO24" s="85"/>
      <c r="XP24" s="85"/>
      <c r="XQ24" s="85"/>
      <c r="XR24" s="85"/>
      <c r="XS24" s="85"/>
      <c r="XT24" s="85"/>
      <c r="XU24" s="85"/>
      <c r="XV24" s="85"/>
      <c r="XW24" s="85"/>
      <c r="XX24" s="85"/>
      <c r="XY24" s="85"/>
      <c r="XZ24" s="85"/>
      <c r="YA24" s="85"/>
      <c r="YB24" s="85"/>
      <c r="YC24" s="85"/>
      <c r="YD24" s="85"/>
      <c r="YE24" s="85"/>
      <c r="YF24" s="85"/>
      <c r="YG24" s="85"/>
      <c r="YH24" s="85"/>
      <c r="YI24" s="85"/>
      <c r="YJ24" s="85"/>
      <c r="YK24" s="85"/>
      <c r="YL24" s="85"/>
      <c r="YM24" s="85"/>
      <c r="YN24" s="85"/>
      <c r="YO24" s="85"/>
      <c r="YP24" s="85"/>
      <c r="YQ24" s="85"/>
      <c r="YR24" s="85"/>
      <c r="YS24" s="85"/>
      <c r="YT24" s="85"/>
      <c r="YU24" s="85"/>
      <c r="YV24" s="85"/>
      <c r="YW24" s="85"/>
      <c r="YX24" s="85"/>
      <c r="YY24" s="85"/>
      <c r="YZ24" s="85"/>
      <c r="ZA24" s="85"/>
      <c r="ZB24" s="85"/>
      <c r="ZC24" s="85"/>
      <c r="ZD24" s="85"/>
      <c r="ZE24" s="85"/>
      <c r="ZF24" s="85"/>
      <c r="ZG24" s="85"/>
      <c r="ZH24" s="85"/>
      <c r="ZI24" s="85"/>
      <c r="ZJ24" s="85"/>
      <c r="ZK24" s="85"/>
      <c r="ZL24" s="85"/>
      <c r="ZM24" s="85"/>
      <c r="ZN24" s="85"/>
      <c r="ZO24" s="85"/>
      <c r="ZP24" s="85"/>
      <c r="ZQ24" s="85"/>
      <c r="ZR24" s="85"/>
      <c r="ZS24" s="85"/>
      <c r="ZT24" s="85"/>
      <c r="ZU24" s="85"/>
      <c r="ZV24" s="85"/>
      <c r="ZW24" s="85"/>
      <c r="ZX24" s="85"/>
      <c r="ZY24" s="85"/>
      <c r="ZZ24" s="85"/>
      <c r="AAA24" s="85"/>
      <c r="AAB24" s="85"/>
      <c r="AAC24" s="85"/>
      <c r="AAD24" s="85"/>
      <c r="AAE24" s="85"/>
      <c r="AAF24" s="85"/>
      <c r="AAG24" s="85"/>
      <c r="AAH24" s="85"/>
      <c r="AAI24" s="85"/>
      <c r="AAJ24" s="85"/>
      <c r="AAK24" s="85"/>
      <c r="AAL24" s="85"/>
      <c r="AAM24" s="85"/>
      <c r="AAN24" s="85"/>
      <c r="AAO24" s="85"/>
      <c r="AAP24" s="85"/>
      <c r="AAQ24" s="85"/>
      <c r="AAR24" s="85"/>
      <c r="AAS24" s="85"/>
      <c r="AAT24" s="85"/>
      <c r="AAU24" s="85"/>
      <c r="AAV24" s="85"/>
      <c r="AAW24" s="85"/>
      <c r="AAX24" s="85"/>
      <c r="AAY24" s="85"/>
      <c r="AAZ24" s="85"/>
      <c r="ABA24" s="85"/>
      <c r="ABB24" s="85"/>
      <c r="ABC24" s="85"/>
      <c r="ABD24" s="85"/>
      <c r="ABE24" s="85"/>
      <c r="ABF24" s="85"/>
      <c r="ABG24" s="85"/>
      <c r="ABH24" s="85"/>
      <c r="ABI24" s="85"/>
      <c r="ABJ24" s="85"/>
    </row>
    <row r="25" spans="1:738" s="78" customFormat="1" ht="18.75" customHeight="1" x14ac:dyDescent="0.2">
      <c r="A25" s="321" t="s">
        <v>378</v>
      </c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3"/>
      <c r="X25" s="76"/>
      <c r="AA25" s="86" t="s">
        <v>9</v>
      </c>
      <c r="AB25" s="87"/>
      <c r="AC25" s="87"/>
      <c r="AD25" s="87"/>
      <c r="AE25" s="87"/>
      <c r="AF25" s="87"/>
      <c r="AP25" s="70" t="s">
        <v>6</v>
      </c>
      <c r="AQ25" s="88">
        <f>AK7</f>
        <v>5.0555555555555553E-3</v>
      </c>
      <c r="AR25" s="72">
        <v>1.85</v>
      </c>
      <c r="AS25" s="72">
        <f>+POWER(AQ25,AR25)</f>
        <v>5.6490112723558477E-5</v>
      </c>
      <c r="AT25" s="78" t="s">
        <v>63</v>
      </c>
      <c r="AU25" s="82"/>
      <c r="AV25" s="70" t="s">
        <v>6</v>
      </c>
      <c r="AW25" s="88">
        <f>AG7</f>
        <v>5.0555555555555553E-3</v>
      </c>
      <c r="AX25" s="72">
        <v>1.85</v>
      </c>
      <c r="AY25" s="72">
        <f>+POWER(AW25,AX25)</f>
        <v>5.6490112723558477E-5</v>
      </c>
      <c r="AZ25" s="78" t="s">
        <v>70</v>
      </c>
      <c r="BA25" s="82"/>
      <c r="BD25" s="49"/>
      <c r="BE25" s="115" t="s">
        <v>194</v>
      </c>
      <c r="BF25" s="68">
        <v>36</v>
      </c>
      <c r="BG25" s="68">
        <v>23.4</v>
      </c>
      <c r="BH25" s="83">
        <v>50</v>
      </c>
      <c r="BI25" s="49"/>
      <c r="BN25" s="49"/>
      <c r="BO25" s="49"/>
      <c r="BP25" s="49"/>
      <c r="BQ25" s="49"/>
      <c r="BR25" s="49"/>
      <c r="BS25" s="49"/>
      <c r="BT25" s="49"/>
      <c r="BU25" s="49"/>
      <c r="BV25" s="49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85"/>
      <c r="HM25" s="85"/>
      <c r="HN25" s="85"/>
      <c r="HO25" s="85"/>
      <c r="HP25" s="85"/>
      <c r="HQ25" s="85"/>
      <c r="HR25" s="85"/>
      <c r="HS25" s="85"/>
      <c r="HT25" s="85"/>
      <c r="HU25" s="85"/>
      <c r="HV25" s="85"/>
      <c r="HW25" s="85"/>
      <c r="HX25" s="85"/>
      <c r="HY25" s="85"/>
      <c r="HZ25" s="85"/>
      <c r="IA25" s="85"/>
      <c r="IB25" s="85"/>
      <c r="IC25" s="85"/>
      <c r="ID25" s="85"/>
      <c r="IE25" s="85"/>
      <c r="IF25" s="85"/>
      <c r="IG25" s="85"/>
      <c r="IH25" s="85"/>
      <c r="II25" s="85"/>
      <c r="IJ25" s="85"/>
      <c r="IK25" s="85"/>
      <c r="IL25" s="85"/>
      <c r="IM25" s="85"/>
      <c r="IN25" s="85"/>
      <c r="IO25" s="85"/>
      <c r="IP25" s="85"/>
      <c r="IQ25" s="85"/>
      <c r="IR25" s="85"/>
      <c r="IS25" s="85"/>
      <c r="IT25" s="85"/>
      <c r="IU25" s="85"/>
      <c r="IV25" s="85"/>
      <c r="IW25" s="85"/>
      <c r="IX25" s="85"/>
      <c r="IY25" s="85"/>
      <c r="IZ25" s="85"/>
      <c r="JA25" s="85"/>
      <c r="JB25" s="85"/>
      <c r="JC25" s="85"/>
      <c r="JD25" s="85"/>
      <c r="JE25" s="85"/>
      <c r="JF25" s="85"/>
      <c r="JG25" s="85"/>
      <c r="JH25" s="85"/>
      <c r="JI25" s="85"/>
      <c r="JJ25" s="85"/>
      <c r="JK25" s="85"/>
      <c r="JL25" s="85"/>
      <c r="JM25" s="85"/>
      <c r="JN25" s="85"/>
      <c r="JO25" s="85"/>
      <c r="JP25" s="85"/>
      <c r="JQ25" s="85"/>
      <c r="JR25" s="85"/>
      <c r="JS25" s="85"/>
      <c r="JT25" s="85"/>
      <c r="JU25" s="85"/>
      <c r="JV25" s="85"/>
      <c r="JW25" s="85"/>
      <c r="JX25" s="85"/>
      <c r="JY25" s="85"/>
      <c r="JZ25" s="85"/>
      <c r="KA25" s="85"/>
      <c r="KB25" s="85"/>
      <c r="KC25" s="85"/>
      <c r="KD25" s="85"/>
      <c r="KE25" s="85"/>
      <c r="KF25" s="85"/>
      <c r="KG25" s="85"/>
      <c r="KH25" s="85"/>
      <c r="KI25" s="85"/>
      <c r="KJ25" s="85"/>
      <c r="KK25" s="85"/>
      <c r="KL25" s="85"/>
      <c r="KM25" s="85"/>
      <c r="KN25" s="85"/>
      <c r="KO25" s="85"/>
      <c r="KP25" s="85"/>
      <c r="KQ25" s="85"/>
      <c r="KR25" s="85"/>
      <c r="KS25" s="85"/>
      <c r="KT25" s="85"/>
      <c r="KU25" s="85"/>
      <c r="KV25" s="85"/>
      <c r="KW25" s="85"/>
      <c r="KX25" s="85"/>
      <c r="KY25" s="85"/>
      <c r="KZ25" s="85"/>
      <c r="LA25" s="85"/>
      <c r="LB25" s="85"/>
      <c r="LC25" s="85"/>
      <c r="LD25" s="85"/>
      <c r="LE25" s="85"/>
      <c r="LF25" s="85"/>
      <c r="LG25" s="85"/>
      <c r="LH25" s="85"/>
      <c r="LI25" s="85"/>
      <c r="LJ25" s="85"/>
      <c r="LK25" s="85"/>
      <c r="LL25" s="85"/>
      <c r="LM25" s="85"/>
      <c r="LN25" s="85"/>
      <c r="LO25" s="85"/>
      <c r="LP25" s="85"/>
      <c r="LQ25" s="85"/>
      <c r="LR25" s="85"/>
      <c r="LS25" s="85"/>
      <c r="LT25" s="85"/>
      <c r="LU25" s="85"/>
      <c r="LV25" s="85"/>
      <c r="LW25" s="85"/>
      <c r="LX25" s="85"/>
      <c r="LY25" s="85"/>
      <c r="LZ25" s="85"/>
      <c r="MA25" s="85"/>
      <c r="MB25" s="85"/>
      <c r="MC25" s="85"/>
      <c r="MD25" s="85"/>
      <c r="ME25" s="85"/>
      <c r="MF25" s="85"/>
      <c r="MG25" s="85"/>
      <c r="MH25" s="85"/>
      <c r="MI25" s="85"/>
      <c r="MJ25" s="85"/>
      <c r="MK25" s="85"/>
      <c r="ML25" s="85"/>
      <c r="MM25" s="85"/>
      <c r="MN25" s="85"/>
      <c r="MO25" s="85"/>
      <c r="MP25" s="85"/>
      <c r="MQ25" s="85"/>
      <c r="MR25" s="85"/>
      <c r="MS25" s="85"/>
      <c r="MT25" s="85"/>
      <c r="MU25" s="85"/>
      <c r="MV25" s="85"/>
      <c r="MW25" s="85"/>
      <c r="MX25" s="85"/>
      <c r="MY25" s="85"/>
      <c r="MZ25" s="85"/>
      <c r="NA25" s="85"/>
      <c r="NB25" s="85"/>
      <c r="NC25" s="85"/>
      <c r="ND25" s="85"/>
      <c r="NE25" s="85"/>
      <c r="NF25" s="85"/>
      <c r="NG25" s="85"/>
      <c r="NH25" s="85"/>
      <c r="NI25" s="85"/>
      <c r="NJ25" s="85"/>
      <c r="NK25" s="85"/>
      <c r="NL25" s="85"/>
      <c r="NM25" s="85"/>
      <c r="NN25" s="85"/>
      <c r="NO25" s="85"/>
      <c r="NP25" s="85"/>
      <c r="NQ25" s="85"/>
      <c r="NR25" s="85"/>
      <c r="NS25" s="85"/>
      <c r="NT25" s="85"/>
      <c r="NU25" s="85"/>
      <c r="NV25" s="85"/>
      <c r="NW25" s="85"/>
      <c r="NX25" s="85"/>
      <c r="NY25" s="85"/>
      <c r="NZ25" s="85"/>
      <c r="OA25" s="85"/>
      <c r="OB25" s="85"/>
      <c r="OC25" s="85"/>
      <c r="OD25" s="85"/>
      <c r="OE25" s="85"/>
      <c r="OF25" s="85"/>
      <c r="OG25" s="85"/>
      <c r="OH25" s="85"/>
      <c r="OI25" s="85"/>
      <c r="OJ25" s="85"/>
      <c r="OK25" s="85"/>
      <c r="OL25" s="85"/>
      <c r="OM25" s="85"/>
      <c r="ON25" s="85"/>
      <c r="OO25" s="85"/>
      <c r="OP25" s="85"/>
      <c r="OQ25" s="85"/>
      <c r="OR25" s="85"/>
      <c r="OS25" s="85"/>
      <c r="OT25" s="85"/>
      <c r="OU25" s="85"/>
      <c r="OV25" s="85"/>
      <c r="OW25" s="85"/>
      <c r="OX25" s="85"/>
      <c r="OY25" s="85"/>
      <c r="OZ25" s="85"/>
      <c r="PA25" s="85"/>
      <c r="PB25" s="85"/>
      <c r="PC25" s="85"/>
      <c r="PD25" s="85"/>
      <c r="PE25" s="85"/>
      <c r="PF25" s="85"/>
      <c r="PG25" s="85"/>
      <c r="PH25" s="85"/>
      <c r="PI25" s="85"/>
      <c r="PJ25" s="85"/>
      <c r="PK25" s="85"/>
      <c r="PL25" s="85"/>
      <c r="PM25" s="85"/>
      <c r="PN25" s="85"/>
      <c r="PO25" s="85"/>
      <c r="PP25" s="85"/>
      <c r="PQ25" s="85"/>
      <c r="PR25" s="85"/>
      <c r="PS25" s="85"/>
      <c r="PT25" s="85"/>
      <c r="PU25" s="85"/>
      <c r="PV25" s="85"/>
      <c r="PW25" s="85"/>
      <c r="PX25" s="85"/>
      <c r="PY25" s="85"/>
      <c r="PZ25" s="85"/>
      <c r="QA25" s="85"/>
      <c r="QB25" s="85"/>
      <c r="QC25" s="85"/>
      <c r="QD25" s="85"/>
      <c r="QE25" s="85"/>
      <c r="QF25" s="85"/>
      <c r="QG25" s="85"/>
      <c r="QH25" s="85"/>
      <c r="QI25" s="85"/>
      <c r="QJ25" s="85"/>
      <c r="QK25" s="85"/>
      <c r="QL25" s="85"/>
      <c r="QM25" s="85"/>
      <c r="QN25" s="85"/>
      <c r="QO25" s="85"/>
      <c r="QP25" s="85"/>
      <c r="QQ25" s="85"/>
      <c r="QR25" s="85"/>
      <c r="QS25" s="85"/>
      <c r="QT25" s="85"/>
      <c r="QU25" s="85"/>
      <c r="QV25" s="85"/>
      <c r="QW25" s="85"/>
      <c r="QX25" s="85"/>
      <c r="QY25" s="85"/>
      <c r="QZ25" s="85"/>
      <c r="RA25" s="85"/>
      <c r="RB25" s="85"/>
      <c r="RC25" s="85"/>
      <c r="RD25" s="85"/>
      <c r="RE25" s="85"/>
      <c r="RF25" s="85"/>
      <c r="RG25" s="85"/>
      <c r="RH25" s="85"/>
      <c r="RI25" s="85"/>
      <c r="RJ25" s="85"/>
      <c r="RK25" s="85"/>
      <c r="RL25" s="85"/>
      <c r="RM25" s="85"/>
      <c r="RN25" s="85"/>
      <c r="RO25" s="85"/>
      <c r="RP25" s="85"/>
      <c r="RQ25" s="85"/>
      <c r="RR25" s="85"/>
      <c r="RS25" s="85"/>
      <c r="RT25" s="85"/>
      <c r="RU25" s="85"/>
      <c r="RV25" s="85"/>
      <c r="RW25" s="85"/>
      <c r="RX25" s="85"/>
      <c r="RY25" s="85"/>
      <c r="RZ25" s="85"/>
      <c r="SA25" s="85"/>
      <c r="SB25" s="85"/>
      <c r="SC25" s="85"/>
      <c r="SD25" s="85"/>
      <c r="SE25" s="85"/>
      <c r="SF25" s="85"/>
      <c r="SG25" s="85"/>
      <c r="SH25" s="85"/>
      <c r="SI25" s="85"/>
      <c r="SJ25" s="85"/>
      <c r="SK25" s="85"/>
      <c r="SL25" s="85"/>
      <c r="SM25" s="85"/>
      <c r="SN25" s="85"/>
      <c r="SO25" s="85"/>
      <c r="SP25" s="85"/>
      <c r="SQ25" s="85"/>
      <c r="SR25" s="85"/>
      <c r="SS25" s="85"/>
      <c r="ST25" s="85"/>
      <c r="SU25" s="85"/>
      <c r="SV25" s="85"/>
      <c r="SW25" s="85"/>
      <c r="SX25" s="85"/>
      <c r="SY25" s="85"/>
      <c r="SZ25" s="85"/>
      <c r="TA25" s="85"/>
      <c r="TB25" s="85"/>
      <c r="TC25" s="85"/>
      <c r="TD25" s="85"/>
      <c r="TE25" s="85"/>
      <c r="TF25" s="85"/>
      <c r="TG25" s="85"/>
      <c r="TH25" s="85"/>
      <c r="TI25" s="85"/>
      <c r="TJ25" s="85"/>
      <c r="TK25" s="85"/>
      <c r="TL25" s="85"/>
      <c r="TM25" s="85"/>
      <c r="TN25" s="85"/>
      <c r="TO25" s="85"/>
      <c r="TP25" s="85"/>
      <c r="TQ25" s="85"/>
      <c r="TR25" s="85"/>
      <c r="TS25" s="85"/>
      <c r="TT25" s="85"/>
      <c r="TU25" s="85"/>
      <c r="TV25" s="85"/>
      <c r="TW25" s="85"/>
      <c r="TX25" s="85"/>
      <c r="TY25" s="85"/>
      <c r="TZ25" s="85"/>
      <c r="UA25" s="85"/>
      <c r="UB25" s="85"/>
      <c r="UC25" s="85"/>
      <c r="UD25" s="85"/>
      <c r="UE25" s="85"/>
      <c r="UF25" s="85"/>
      <c r="UG25" s="85"/>
      <c r="UH25" s="85"/>
      <c r="UI25" s="85"/>
      <c r="UJ25" s="85"/>
      <c r="UK25" s="85"/>
      <c r="UL25" s="85"/>
      <c r="UM25" s="85"/>
      <c r="UN25" s="85"/>
      <c r="UO25" s="85"/>
      <c r="UP25" s="85"/>
      <c r="UQ25" s="85"/>
      <c r="UR25" s="85"/>
      <c r="US25" s="85"/>
      <c r="UT25" s="85"/>
      <c r="UU25" s="85"/>
      <c r="UV25" s="85"/>
      <c r="UW25" s="85"/>
      <c r="UX25" s="85"/>
      <c r="UY25" s="85"/>
      <c r="UZ25" s="85"/>
      <c r="VA25" s="85"/>
      <c r="VB25" s="85"/>
      <c r="VC25" s="85"/>
      <c r="VD25" s="85"/>
      <c r="VE25" s="85"/>
      <c r="VF25" s="85"/>
      <c r="VG25" s="85"/>
      <c r="VH25" s="85"/>
      <c r="VI25" s="85"/>
      <c r="VJ25" s="85"/>
      <c r="VK25" s="85"/>
      <c r="VL25" s="85"/>
      <c r="VM25" s="85"/>
      <c r="VN25" s="85"/>
      <c r="VO25" s="85"/>
      <c r="VP25" s="85"/>
      <c r="VQ25" s="85"/>
      <c r="VR25" s="85"/>
      <c r="VS25" s="85"/>
      <c r="VT25" s="85"/>
      <c r="VU25" s="85"/>
      <c r="VV25" s="85"/>
      <c r="VW25" s="85"/>
      <c r="VX25" s="85"/>
      <c r="VY25" s="85"/>
      <c r="VZ25" s="85"/>
      <c r="WA25" s="85"/>
      <c r="WB25" s="85"/>
      <c r="WC25" s="85"/>
      <c r="WD25" s="85"/>
      <c r="WE25" s="85"/>
      <c r="WF25" s="85"/>
      <c r="WG25" s="85"/>
      <c r="WH25" s="85"/>
      <c r="WI25" s="85"/>
      <c r="WJ25" s="85"/>
      <c r="WK25" s="85"/>
      <c r="WL25" s="85"/>
      <c r="WM25" s="85"/>
      <c r="WN25" s="85"/>
      <c r="WO25" s="85"/>
      <c r="WP25" s="85"/>
      <c r="WQ25" s="85"/>
      <c r="WR25" s="85"/>
      <c r="WS25" s="85"/>
      <c r="WT25" s="85"/>
      <c r="WU25" s="85"/>
      <c r="WV25" s="85"/>
      <c r="WW25" s="85"/>
      <c r="WX25" s="85"/>
      <c r="WY25" s="85"/>
      <c r="WZ25" s="85"/>
      <c r="XA25" s="85"/>
      <c r="XB25" s="85"/>
      <c r="XC25" s="85"/>
      <c r="XD25" s="85"/>
      <c r="XE25" s="85"/>
      <c r="XF25" s="85"/>
      <c r="XG25" s="85"/>
      <c r="XH25" s="85"/>
      <c r="XI25" s="85"/>
      <c r="XJ25" s="85"/>
      <c r="XK25" s="85"/>
      <c r="XL25" s="85"/>
      <c r="XM25" s="85"/>
      <c r="XN25" s="85"/>
      <c r="XO25" s="85"/>
      <c r="XP25" s="85"/>
      <c r="XQ25" s="85"/>
      <c r="XR25" s="85"/>
      <c r="XS25" s="85"/>
      <c r="XT25" s="85"/>
      <c r="XU25" s="85"/>
      <c r="XV25" s="85"/>
      <c r="XW25" s="85"/>
      <c r="XX25" s="85"/>
      <c r="XY25" s="85"/>
      <c r="XZ25" s="85"/>
      <c r="YA25" s="85"/>
      <c r="YB25" s="85"/>
      <c r="YC25" s="85"/>
      <c r="YD25" s="85"/>
      <c r="YE25" s="85"/>
      <c r="YF25" s="85"/>
      <c r="YG25" s="85"/>
      <c r="YH25" s="85"/>
      <c r="YI25" s="85"/>
      <c r="YJ25" s="85"/>
      <c r="YK25" s="85"/>
      <c r="YL25" s="85"/>
      <c r="YM25" s="85"/>
      <c r="YN25" s="85"/>
      <c r="YO25" s="85"/>
      <c r="YP25" s="85"/>
      <c r="YQ25" s="85"/>
      <c r="YR25" s="85"/>
      <c r="YS25" s="85"/>
      <c r="YT25" s="85"/>
      <c r="YU25" s="85"/>
      <c r="YV25" s="85"/>
      <c r="YW25" s="85"/>
      <c r="YX25" s="85"/>
      <c r="YY25" s="85"/>
      <c r="YZ25" s="85"/>
      <c r="ZA25" s="85"/>
      <c r="ZB25" s="85"/>
      <c r="ZC25" s="85"/>
      <c r="ZD25" s="85"/>
      <c r="ZE25" s="85"/>
      <c r="ZF25" s="85"/>
      <c r="ZG25" s="85"/>
      <c r="ZH25" s="85"/>
      <c r="ZI25" s="85"/>
      <c r="ZJ25" s="85"/>
      <c r="ZK25" s="85"/>
      <c r="ZL25" s="85"/>
      <c r="ZM25" s="85"/>
      <c r="ZN25" s="85"/>
      <c r="ZO25" s="85"/>
      <c r="ZP25" s="85"/>
      <c r="ZQ25" s="85"/>
      <c r="ZR25" s="85"/>
      <c r="ZS25" s="85"/>
      <c r="ZT25" s="85"/>
      <c r="ZU25" s="85"/>
      <c r="ZV25" s="85"/>
      <c r="ZW25" s="85"/>
      <c r="ZX25" s="85"/>
      <c r="ZY25" s="85"/>
      <c r="ZZ25" s="85"/>
      <c r="AAA25" s="85"/>
      <c r="AAB25" s="85"/>
      <c r="AAC25" s="85"/>
      <c r="AAD25" s="85"/>
      <c r="AAE25" s="85"/>
      <c r="AAF25" s="85"/>
      <c r="AAG25" s="85"/>
      <c r="AAH25" s="85"/>
      <c r="AAI25" s="85"/>
      <c r="AAJ25" s="85"/>
      <c r="AAK25" s="85"/>
      <c r="AAL25" s="85"/>
      <c r="AAM25" s="85"/>
      <c r="AAN25" s="85"/>
      <c r="AAO25" s="85"/>
      <c r="AAP25" s="85"/>
      <c r="AAQ25" s="85"/>
      <c r="AAR25" s="85"/>
      <c r="AAS25" s="85"/>
      <c r="AAT25" s="85"/>
      <c r="AAU25" s="85"/>
      <c r="AAV25" s="85"/>
      <c r="AAW25" s="85"/>
      <c r="AAX25" s="85"/>
      <c r="AAY25" s="85"/>
      <c r="AAZ25" s="85"/>
      <c r="ABA25" s="85"/>
      <c r="ABB25" s="85"/>
      <c r="ABC25" s="85"/>
      <c r="ABD25" s="85"/>
      <c r="ABE25" s="85"/>
      <c r="ABF25" s="85"/>
      <c r="ABG25" s="85"/>
      <c r="ABH25" s="85"/>
      <c r="ABI25" s="85"/>
      <c r="ABJ25" s="85"/>
    </row>
    <row r="26" spans="1:738" s="78" customFormat="1" ht="18.75" customHeight="1" x14ac:dyDescent="0.2">
      <c r="A26" s="315" t="s">
        <v>379</v>
      </c>
      <c r="B26" s="316"/>
      <c r="C26" s="316"/>
      <c r="D26" s="316"/>
      <c r="E26" s="316"/>
      <c r="F26" s="316"/>
      <c r="G26" s="316"/>
      <c r="H26" s="316"/>
      <c r="I26" s="316"/>
      <c r="J26" s="316"/>
      <c r="K26" s="316"/>
      <c r="L26" s="317"/>
      <c r="M26" s="292"/>
      <c r="N26" s="292"/>
      <c r="O26" s="318" t="s">
        <v>380</v>
      </c>
      <c r="P26" s="318"/>
      <c r="Q26" s="318"/>
      <c r="R26" s="318"/>
      <c r="S26" s="318"/>
      <c r="T26" s="318"/>
      <c r="U26" s="318"/>
      <c r="V26" s="318"/>
      <c r="W26" s="319"/>
      <c r="X26" s="76"/>
      <c r="AA26" s="89">
        <f>AA27*AA28*10/AA29</f>
        <v>12.000000000000002</v>
      </c>
      <c r="AI26" s="90"/>
      <c r="AN26" s="90"/>
      <c r="AP26" s="70" t="s">
        <v>7</v>
      </c>
      <c r="AQ26" s="91">
        <v>140</v>
      </c>
      <c r="AR26" s="72">
        <v>-1.85</v>
      </c>
      <c r="AS26" s="72">
        <f>+POWER(AQ26,AR26)</f>
        <v>1.0706884900014083E-4</v>
      </c>
      <c r="AT26" s="78" t="s">
        <v>60</v>
      </c>
      <c r="AU26" s="82"/>
      <c r="AV26" s="70" t="s">
        <v>7</v>
      </c>
      <c r="AW26" s="91">
        <v>140</v>
      </c>
      <c r="AX26" s="72">
        <v>-1.85</v>
      </c>
      <c r="AY26" s="72">
        <f>+POWER(AW26,AX26)</f>
        <v>1.0706884900014083E-4</v>
      </c>
      <c r="AZ26" s="78" t="s">
        <v>60</v>
      </c>
      <c r="BA26" s="82"/>
      <c r="BE26" s="115" t="s">
        <v>196</v>
      </c>
      <c r="BF26" s="68">
        <v>34</v>
      </c>
      <c r="BG26" s="68">
        <v>18.5</v>
      </c>
      <c r="BH26" s="83">
        <v>50</v>
      </c>
      <c r="BI26" s="49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  <c r="GL26" s="85"/>
      <c r="GM26" s="85"/>
      <c r="GN26" s="85"/>
      <c r="GO26" s="85"/>
      <c r="GP26" s="85"/>
      <c r="GQ26" s="85"/>
      <c r="GR26" s="85"/>
      <c r="GS26" s="85"/>
      <c r="GT26" s="85"/>
      <c r="GU26" s="85"/>
      <c r="GV26" s="85"/>
      <c r="GW26" s="85"/>
      <c r="GX26" s="85"/>
      <c r="GY26" s="85"/>
      <c r="GZ26" s="85"/>
      <c r="HA26" s="85"/>
      <c r="HB26" s="85"/>
      <c r="HC26" s="85"/>
      <c r="HD26" s="85"/>
      <c r="HE26" s="85"/>
      <c r="HF26" s="85"/>
      <c r="HG26" s="85"/>
      <c r="HH26" s="85"/>
      <c r="HI26" s="85"/>
      <c r="HJ26" s="85"/>
      <c r="HK26" s="85"/>
      <c r="HL26" s="85"/>
      <c r="HM26" s="85"/>
      <c r="HN26" s="85"/>
      <c r="HO26" s="85"/>
      <c r="HP26" s="85"/>
      <c r="HQ26" s="85"/>
      <c r="HR26" s="85"/>
      <c r="HS26" s="85"/>
      <c r="HT26" s="85"/>
      <c r="HU26" s="85"/>
      <c r="HV26" s="85"/>
      <c r="HW26" s="85"/>
      <c r="HX26" s="85"/>
      <c r="HY26" s="85"/>
      <c r="HZ26" s="85"/>
      <c r="IA26" s="85"/>
      <c r="IB26" s="85"/>
      <c r="IC26" s="85"/>
      <c r="ID26" s="85"/>
      <c r="IE26" s="85"/>
      <c r="IF26" s="85"/>
      <c r="IG26" s="85"/>
      <c r="IH26" s="85"/>
      <c r="II26" s="85"/>
      <c r="IJ26" s="85"/>
      <c r="IK26" s="85"/>
      <c r="IL26" s="85"/>
      <c r="IM26" s="85"/>
      <c r="IN26" s="85"/>
      <c r="IO26" s="85"/>
      <c r="IP26" s="85"/>
      <c r="IQ26" s="85"/>
      <c r="IR26" s="85"/>
      <c r="IS26" s="85"/>
      <c r="IT26" s="85"/>
      <c r="IU26" s="85"/>
      <c r="IV26" s="85"/>
      <c r="IW26" s="85"/>
      <c r="IX26" s="85"/>
      <c r="IY26" s="85"/>
      <c r="IZ26" s="85"/>
      <c r="JA26" s="85"/>
      <c r="JB26" s="85"/>
      <c r="JC26" s="85"/>
      <c r="JD26" s="85"/>
      <c r="JE26" s="85"/>
      <c r="JF26" s="85"/>
      <c r="JG26" s="85"/>
      <c r="JH26" s="85"/>
      <c r="JI26" s="85"/>
      <c r="JJ26" s="85"/>
      <c r="JK26" s="85"/>
      <c r="JL26" s="85"/>
      <c r="JM26" s="85"/>
      <c r="JN26" s="85"/>
      <c r="JO26" s="85"/>
      <c r="JP26" s="85"/>
      <c r="JQ26" s="85"/>
      <c r="JR26" s="85"/>
      <c r="JS26" s="85"/>
      <c r="JT26" s="85"/>
      <c r="JU26" s="85"/>
      <c r="JV26" s="85"/>
      <c r="JW26" s="85"/>
      <c r="JX26" s="85"/>
      <c r="JY26" s="85"/>
      <c r="JZ26" s="85"/>
      <c r="KA26" s="85"/>
      <c r="KB26" s="85"/>
      <c r="KC26" s="85"/>
      <c r="KD26" s="85"/>
      <c r="KE26" s="85"/>
      <c r="KF26" s="85"/>
      <c r="KG26" s="85"/>
      <c r="KH26" s="85"/>
      <c r="KI26" s="85"/>
      <c r="KJ26" s="85"/>
      <c r="KK26" s="85"/>
      <c r="KL26" s="85"/>
      <c r="KM26" s="85"/>
      <c r="KN26" s="85"/>
      <c r="KO26" s="85"/>
      <c r="KP26" s="85"/>
      <c r="KQ26" s="85"/>
      <c r="KR26" s="85"/>
      <c r="KS26" s="85"/>
      <c r="KT26" s="85"/>
      <c r="KU26" s="85"/>
      <c r="KV26" s="85"/>
      <c r="KW26" s="85"/>
      <c r="KX26" s="85"/>
      <c r="KY26" s="85"/>
      <c r="KZ26" s="85"/>
      <c r="LA26" s="85"/>
      <c r="LB26" s="85"/>
      <c r="LC26" s="85"/>
      <c r="LD26" s="85"/>
      <c r="LE26" s="85"/>
      <c r="LF26" s="85"/>
      <c r="LG26" s="85"/>
      <c r="LH26" s="85"/>
      <c r="LI26" s="85"/>
      <c r="LJ26" s="85"/>
      <c r="LK26" s="85"/>
      <c r="LL26" s="85"/>
      <c r="LM26" s="85"/>
      <c r="LN26" s="85"/>
      <c r="LO26" s="85"/>
      <c r="LP26" s="85"/>
      <c r="LQ26" s="85"/>
      <c r="LR26" s="85"/>
      <c r="LS26" s="85"/>
      <c r="LT26" s="85"/>
      <c r="LU26" s="85"/>
      <c r="LV26" s="85"/>
      <c r="LW26" s="85"/>
      <c r="LX26" s="85"/>
      <c r="LY26" s="85"/>
      <c r="LZ26" s="85"/>
      <c r="MA26" s="85"/>
      <c r="MB26" s="85"/>
      <c r="MC26" s="85"/>
      <c r="MD26" s="85"/>
      <c r="ME26" s="85"/>
      <c r="MF26" s="85"/>
      <c r="MG26" s="85"/>
      <c r="MH26" s="85"/>
      <c r="MI26" s="85"/>
      <c r="MJ26" s="85"/>
      <c r="MK26" s="85"/>
      <c r="ML26" s="85"/>
      <c r="MM26" s="85"/>
      <c r="MN26" s="85"/>
      <c r="MO26" s="85"/>
      <c r="MP26" s="85"/>
      <c r="MQ26" s="85"/>
      <c r="MR26" s="85"/>
      <c r="MS26" s="85"/>
      <c r="MT26" s="85"/>
      <c r="MU26" s="85"/>
      <c r="MV26" s="85"/>
      <c r="MW26" s="85"/>
      <c r="MX26" s="85"/>
      <c r="MY26" s="85"/>
      <c r="MZ26" s="85"/>
      <c r="NA26" s="85"/>
      <c r="NB26" s="85"/>
      <c r="NC26" s="85"/>
      <c r="ND26" s="85"/>
      <c r="NE26" s="85"/>
      <c r="NF26" s="85"/>
      <c r="NG26" s="85"/>
      <c r="NH26" s="85"/>
      <c r="NI26" s="85"/>
      <c r="NJ26" s="85"/>
      <c r="NK26" s="85"/>
      <c r="NL26" s="85"/>
      <c r="NM26" s="85"/>
      <c r="NN26" s="85"/>
      <c r="NO26" s="85"/>
      <c r="NP26" s="85"/>
      <c r="NQ26" s="85"/>
      <c r="NR26" s="85"/>
      <c r="NS26" s="85"/>
      <c r="NT26" s="85"/>
      <c r="NU26" s="85"/>
      <c r="NV26" s="85"/>
      <c r="NW26" s="85"/>
      <c r="NX26" s="85"/>
      <c r="NY26" s="85"/>
      <c r="NZ26" s="85"/>
      <c r="OA26" s="85"/>
      <c r="OB26" s="85"/>
      <c r="OC26" s="85"/>
      <c r="OD26" s="85"/>
      <c r="OE26" s="85"/>
      <c r="OF26" s="85"/>
      <c r="OG26" s="85"/>
      <c r="OH26" s="85"/>
      <c r="OI26" s="85"/>
      <c r="OJ26" s="85"/>
      <c r="OK26" s="85"/>
      <c r="OL26" s="85"/>
      <c r="OM26" s="85"/>
      <c r="ON26" s="85"/>
      <c r="OO26" s="85"/>
      <c r="OP26" s="85"/>
      <c r="OQ26" s="85"/>
      <c r="OR26" s="85"/>
      <c r="OS26" s="85"/>
      <c r="OT26" s="85"/>
      <c r="OU26" s="85"/>
      <c r="OV26" s="85"/>
      <c r="OW26" s="85"/>
      <c r="OX26" s="85"/>
      <c r="OY26" s="85"/>
      <c r="OZ26" s="85"/>
      <c r="PA26" s="85"/>
      <c r="PB26" s="85"/>
      <c r="PC26" s="85"/>
      <c r="PD26" s="85"/>
      <c r="PE26" s="85"/>
      <c r="PF26" s="85"/>
      <c r="PG26" s="85"/>
      <c r="PH26" s="85"/>
      <c r="PI26" s="85"/>
      <c r="PJ26" s="85"/>
      <c r="PK26" s="85"/>
      <c r="PL26" s="85"/>
      <c r="PM26" s="85"/>
      <c r="PN26" s="85"/>
      <c r="PO26" s="85"/>
      <c r="PP26" s="85"/>
      <c r="PQ26" s="85"/>
      <c r="PR26" s="85"/>
      <c r="PS26" s="85"/>
      <c r="PT26" s="85"/>
      <c r="PU26" s="85"/>
      <c r="PV26" s="85"/>
      <c r="PW26" s="85"/>
      <c r="PX26" s="85"/>
      <c r="PY26" s="85"/>
      <c r="PZ26" s="85"/>
      <c r="QA26" s="85"/>
      <c r="QB26" s="85"/>
      <c r="QC26" s="85"/>
      <c r="QD26" s="85"/>
      <c r="QE26" s="85"/>
      <c r="QF26" s="85"/>
      <c r="QG26" s="85"/>
      <c r="QH26" s="85"/>
      <c r="QI26" s="85"/>
      <c r="QJ26" s="85"/>
      <c r="QK26" s="85"/>
      <c r="QL26" s="85"/>
      <c r="QM26" s="85"/>
      <c r="QN26" s="85"/>
      <c r="QO26" s="85"/>
      <c r="QP26" s="85"/>
      <c r="QQ26" s="85"/>
      <c r="QR26" s="85"/>
      <c r="QS26" s="85"/>
      <c r="QT26" s="85"/>
      <c r="QU26" s="85"/>
      <c r="QV26" s="85"/>
      <c r="QW26" s="85"/>
      <c r="QX26" s="85"/>
      <c r="QY26" s="85"/>
      <c r="QZ26" s="85"/>
      <c r="RA26" s="85"/>
      <c r="RB26" s="85"/>
      <c r="RC26" s="85"/>
      <c r="RD26" s="85"/>
      <c r="RE26" s="85"/>
      <c r="RF26" s="85"/>
      <c r="RG26" s="85"/>
      <c r="RH26" s="85"/>
      <c r="RI26" s="85"/>
      <c r="RJ26" s="85"/>
      <c r="RK26" s="85"/>
      <c r="RL26" s="85"/>
      <c r="RM26" s="85"/>
      <c r="RN26" s="85"/>
      <c r="RO26" s="85"/>
      <c r="RP26" s="85"/>
      <c r="RQ26" s="85"/>
      <c r="RR26" s="85"/>
      <c r="RS26" s="85"/>
      <c r="RT26" s="85"/>
      <c r="RU26" s="85"/>
      <c r="RV26" s="85"/>
      <c r="RW26" s="85"/>
      <c r="RX26" s="85"/>
      <c r="RY26" s="85"/>
      <c r="RZ26" s="85"/>
      <c r="SA26" s="85"/>
      <c r="SB26" s="85"/>
      <c r="SC26" s="85"/>
      <c r="SD26" s="85"/>
      <c r="SE26" s="85"/>
      <c r="SF26" s="85"/>
      <c r="SG26" s="85"/>
      <c r="SH26" s="85"/>
      <c r="SI26" s="85"/>
      <c r="SJ26" s="85"/>
      <c r="SK26" s="85"/>
      <c r="SL26" s="85"/>
      <c r="SM26" s="85"/>
      <c r="SN26" s="85"/>
      <c r="SO26" s="85"/>
      <c r="SP26" s="85"/>
      <c r="SQ26" s="85"/>
      <c r="SR26" s="85"/>
      <c r="SS26" s="85"/>
      <c r="ST26" s="85"/>
      <c r="SU26" s="85"/>
      <c r="SV26" s="85"/>
      <c r="SW26" s="85"/>
      <c r="SX26" s="85"/>
      <c r="SY26" s="85"/>
      <c r="SZ26" s="85"/>
      <c r="TA26" s="85"/>
      <c r="TB26" s="85"/>
      <c r="TC26" s="85"/>
      <c r="TD26" s="85"/>
      <c r="TE26" s="85"/>
      <c r="TF26" s="85"/>
      <c r="TG26" s="85"/>
      <c r="TH26" s="85"/>
      <c r="TI26" s="85"/>
      <c r="TJ26" s="85"/>
      <c r="TK26" s="85"/>
      <c r="TL26" s="85"/>
      <c r="TM26" s="85"/>
      <c r="TN26" s="85"/>
      <c r="TO26" s="85"/>
      <c r="TP26" s="85"/>
      <c r="TQ26" s="85"/>
      <c r="TR26" s="85"/>
      <c r="TS26" s="85"/>
      <c r="TT26" s="85"/>
      <c r="TU26" s="85"/>
      <c r="TV26" s="85"/>
      <c r="TW26" s="85"/>
      <c r="TX26" s="85"/>
      <c r="TY26" s="85"/>
      <c r="TZ26" s="85"/>
      <c r="UA26" s="85"/>
      <c r="UB26" s="85"/>
      <c r="UC26" s="85"/>
      <c r="UD26" s="85"/>
      <c r="UE26" s="85"/>
      <c r="UF26" s="85"/>
      <c r="UG26" s="85"/>
      <c r="UH26" s="85"/>
      <c r="UI26" s="85"/>
      <c r="UJ26" s="85"/>
      <c r="UK26" s="85"/>
      <c r="UL26" s="85"/>
      <c r="UM26" s="85"/>
      <c r="UN26" s="85"/>
      <c r="UO26" s="85"/>
      <c r="UP26" s="85"/>
      <c r="UQ26" s="85"/>
      <c r="UR26" s="85"/>
      <c r="US26" s="85"/>
      <c r="UT26" s="85"/>
      <c r="UU26" s="85"/>
      <c r="UV26" s="85"/>
      <c r="UW26" s="85"/>
      <c r="UX26" s="85"/>
      <c r="UY26" s="85"/>
      <c r="UZ26" s="85"/>
      <c r="VA26" s="85"/>
      <c r="VB26" s="85"/>
      <c r="VC26" s="85"/>
      <c r="VD26" s="85"/>
      <c r="VE26" s="85"/>
      <c r="VF26" s="85"/>
      <c r="VG26" s="85"/>
      <c r="VH26" s="85"/>
      <c r="VI26" s="85"/>
      <c r="VJ26" s="85"/>
      <c r="VK26" s="85"/>
      <c r="VL26" s="85"/>
      <c r="VM26" s="85"/>
      <c r="VN26" s="85"/>
      <c r="VO26" s="85"/>
      <c r="VP26" s="85"/>
      <c r="VQ26" s="85"/>
      <c r="VR26" s="85"/>
      <c r="VS26" s="85"/>
      <c r="VT26" s="85"/>
      <c r="VU26" s="85"/>
      <c r="VV26" s="85"/>
      <c r="VW26" s="85"/>
      <c r="VX26" s="85"/>
      <c r="VY26" s="85"/>
      <c r="VZ26" s="85"/>
      <c r="WA26" s="85"/>
      <c r="WB26" s="85"/>
      <c r="WC26" s="85"/>
      <c r="WD26" s="85"/>
      <c r="WE26" s="85"/>
      <c r="WF26" s="85"/>
      <c r="WG26" s="85"/>
      <c r="WH26" s="85"/>
      <c r="WI26" s="85"/>
      <c r="WJ26" s="85"/>
      <c r="WK26" s="85"/>
      <c r="WL26" s="85"/>
      <c r="WM26" s="85"/>
      <c r="WN26" s="85"/>
      <c r="WO26" s="85"/>
      <c r="WP26" s="85"/>
      <c r="WQ26" s="85"/>
      <c r="WR26" s="85"/>
      <c r="WS26" s="85"/>
      <c r="WT26" s="85"/>
      <c r="WU26" s="85"/>
      <c r="WV26" s="85"/>
      <c r="WW26" s="85"/>
      <c r="WX26" s="85"/>
      <c r="WY26" s="85"/>
      <c r="WZ26" s="85"/>
      <c r="XA26" s="85"/>
      <c r="XB26" s="85"/>
      <c r="XC26" s="85"/>
      <c r="XD26" s="85"/>
      <c r="XE26" s="85"/>
      <c r="XF26" s="85"/>
      <c r="XG26" s="85"/>
      <c r="XH26" s="85"/>
      <c r="XI26" s="85"/>
      <c r="XJ26" s="85"/>
      <c r="XK26" s="85"/>
      <c r="XL26" s="85"/>
      <c r="XM26" s="85"/>
      <c r="XN26" s="85"/>
      <c r="XO26" s="85"/>
      <c r="XP26" s="85"/>
      <c r="XQ26" s="85"/>
      <c r="XR26" s="85"/>
      <c r="XS26" s="85"/>
      <c r="XT26" s="85"/>
      <c r="XU26" s="85"/>
      <c r="XV26" s="85"/>
      <c r="XW26" s="85"/>
      <c r="XX26" s="85"/>
      <c r="XY26" s="85"/>
      <c r="XZ26" s="85"/>
      <c r="YA26" s="85"/>
      <c r="YB26" s="85"/>
      <c r="YC26" s="85"/>
      <c r="YD26" s="85"/>
      <c r="YE26" s="85"/>
      <c r="YF26" s="85"/>
      <c r="YG26" s="85"/>
      <c r="YH26" s="85"/>
      <c r="YI26" s="85"/>
      <c r="YJ26" s="85"/>
      <c r="YK26" s="85"/>
      <c r="YL26" s="85"/>
      <c r="YM26" s="85"/>
      <c r="YN26" s="85"/>
      <c r="YO26" s="85"/>
      <c r="YP26" s="85"/>
      <c r="YQ26" s="85"/>
      <c r="YR26" s="85"/>
      <c r="YS26" s="85"/>
      <c r="YT26" s="85"/>
      <c r="YU26" s="85"/>
      <c r="YV26" s="85"/>
      <c r="YW26" s="85"/>
      <c r="YX26" s="85"/>
      <c r="YY26" s="85"/>
      <c r="YZ26" s="85"/>
      <c r="ZA26" s="85"/>
      <c r="ZB26" s="85"/>
      <c r="ZC26" s="85"/>
      <c r="ZD26" s="85"/>
      <c r="ZE26" s="85"/>
      <c r="ZF26" s="85"/>
      <c r="ZG26" s="85"/>
      <c r="ZH26" s="85"/>
      <c r="ZI26" s="85"/>
      <c r="ZJ26" s="85"/>
      <c r="ZK26" s="85"/>
      <c r="ZL26" s="85"/>
      <c r="ZM26" s="85"/>
      <c r="ZN26" s="85"/>
      <c r="ZO26" s="85"/>
      <c r="ZP26" s="85"/>
      <c r="ZQ26" s="85"/>
      <c r="ZR26" s="85"/>
      <c r="ZS26" s="85"/>
      <c r="ZT26" s="85"/>
      <c r="ZU26" s="85"/>
      <c r="ZV26" s="85"/>
      <c r="ZW26" s="85"/>
      <c r="ZX26" s="85"/>
      <c r="ZY26" s="85"/>
      <c r="ZZ26" s="85"/>
      <c r="AAA26" s="85"/>
      <c r="AAB26" s="85"/>
      <c r="AAC26" s="85"/>
      <c r="AAD26" s="85"/>
      <c r="AAE26" s="85"/>
      <c r="AAF26" s="85"/>
      <c r="AAG26" s="85"/>
      <c r="AAH26" s="85"/>
      <c r="AAI26" s="85"/>
      <c r="AAJ26" s="85"/>
      <c r="AAK26" s="85"/>
      <c r="AAL26" s="85"/>
      <c r="AAM26" s="85"/>
      <c r="AAN26" s="85"/>
      <c r="AAO26" s="85"/>
      <c r="AAP26" s="85"/>
      <c r="AAQ26" s="85"/>
      <c r="AAR26" s="85"/>
      <c r="AAS26" s="85"/>
      <c r="AAT26" s="85"/>
      <c r="AAU26" s="85"/>
      <c r="AAV26" s="85"/>
      <c r="AAW26" s="85"/>
      <c r="AAX26" s="85"/>
      <c r="AAY26" s="85"/>
      <c r="AAZ26" s="85"/>
      <c r="ABA26" s="85"/>
      <c r="ABB26" s="85"/>
      <c r="ABC26" s="85"/>
      <c r="ABD26" s="85"/>
      <c r="ABE26" s="85"/>
      <c r="ABF26" s="85"/>
      <c r="ABG26" s="85"/>
      <c r="ABH26" s="85"/>
      <c r="ABI26" s="85"/>
      <c r="ABJ26" s="85"/>
    </row>
    <row r="27" spans="1:738" s="78" customFormat="1" ht="18.75" customHeight="1" thickBot="1" x14ac:dyDescent="0.25">
      <c r="A27" s="280" t="s">
        <v>19</v>
      </c>
      <c r="B27" s="281"/>
      <c r="C27" s="281"/>
      <c r="D27" s="281"/>
      <c r="E27" s="281"/>
      <c r="F27" s="281"/>
      <c r="G27" s="281"/>
      <c r="H27" s="281"/>
      <c r="I27" s="281"/>
      <c r="J27" s="312" t="str">
        <f>T12</f>
        <v>Hydra</v>
      </c>
      <c r="K27" s="313"/>
      <c r="L27" s="314"/>
      <c r="M27" s="292"/>
      <c r="N27" s="292"/>
      <c r="O27" s="281" t="s">
        <v>367</v>
      </c>
      <c r="P27" s="281"/>
      <c r="Q27" s="281"/>
      <c r="R27" s="281"/>
      <c r="S27" s="281"/>
      <c r="T27" s="23">
        <f>INGRESO!F16</f>
        <v>2</v>
      </c>
      <c r="U27" s="251" t="s">
        <v>1</v>
      </c>
      <c r="V27" s="251"/>
      <c r="W27" s="252"/>
      <c r="Y27" s="278" t="s">
        <v>57</v>
      </c>
      <c r="Z27" s="279"/>
      <c r="AA27" s="92">
        <f>INGRESO!B16</f>
        <v>1.6</v>
      </c>
      <c r="AB27" s="77" t="s">
        <v>10</v>
      </c>
      <c r="AI27" s="93"/>
      <c r="AN27" s="93"/>
      <c r="AP27" s="70" t="s">
        <v>8</v>
      </c>
      <c r="AQ27" s="94">
        <f>AK10</f>
        <v>4.3999999999999997E-2</v>
      </c>
      <c r="AR27" s="72">
        <v>-4.87</v>
      </c>
      <c r="AS27" s="72">
        <f>+POWER(AQ27,AR27)</f>
        <v>4040038.1439359891</v>
      </c>
      <c r="AT27" s="78" t="s">
        <v>64</v>
      </c>
      <c r="AU27" s="82"/>
      <c r="AV27" s="95" t="s">
        <v>8</v>
      </c>
      <c r="AW27" s="96">
        <f>AG10</f>
        <v>5.8000000000000003E-2</v>
      </c>
      <c r="AX27" s="97">
        <v>-4.87</v>
      </c>
      <c r="AY27" s="97">
        <f>+POWER(AW27,AX27)</f>
        <v>1052217.8654587313</v>
      </c>
      <c r="AZ27" s="98" t="s">
        <v>71</v>
      </c>
      <c r="BA27" s="99"/>
      <c r="BE27" s="115" t="s">
        <v>197</v>
      </c>
      <c r="BF27" s="68" t="s">
        <v>458</v>
      </c>
      <c r="BG27" s="68" t="s">
        <v>458</v>
      </c>
      <c r="BH27" s="83" t="s">
        <v>458</v>
      </c>
      <c r="BI27" s="49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  <c r="GQ27" s="85"/>
      <c r="GR27" s="85"/>
      <c r="GS27" s="85"/>
      <c r="GT27" s="85"/>
      <c r="GU27" s="85"/>
      <c r="GV27" s="85"/>
      <c r="GW27" s="85"/>
      <c r="GX27" s="85"/>
      <c r="GY27" s="85"/>
      <c r="GZ27" s="85"/>
      <c r="HA27" s="85"/>
      <c r="HB27" s="85"/>
      <c r="HC27" s="85"/>
      <c r="HD27" s="85"/>
      <c r="HE27" s="85"/>
      <c r="HF27" s="85"/>
      <c r="HG27" s="85"/>
      <c r="HH27" s="85"/>
      <c r="HI27" s="85"/>
      <c r="HJ27" s="85"/>
      <c r="HK27" s="85"/>
      <c r="HL27" s="85"/>
      <c r="HM27" s="85"/>
      <c r="HN27" s="85"/>
      <c r="HO27" s="85"/>
      <c r="HP27" s="85"/>
      <c r="HQ27" s="85"/>
      <c r="HR27" s="85"/>
      <c r="HS27" s="85"/>
      <c r="HT27" s="85"/>
      <c r="HU27" s="85"/>
      <c r="HV27" s="85"/>
      <c r="HW27" s="85"/>
      <c r="HX27" s="85"/>
      <c r="HY27" s="85"/>
      <c r="HZ27" s="85"/>
      <c r="IA27" s="85"/>
      <c r="IB27" s="85"/>
      <c r="IC27" s="85"/>
      <c r="ID27" s="85"/>
      <c r="IE27" s="85"/>
      <c r="IF27" s="85"/>
      <c r="IG27" s="85"/>
      <c r="IH27" s="85"/>
      <c r="II27" s="85"/>
      <c r="IJ27" s="85"/>
      <c r="IK27" s="85"/>
      <c r="IL27" s="85"/>
      <c r="IM27" s="85"/>
      <c r="IN27" s="85"/>
      <c r="IO27" s="85"/>
      <c r="IP27" s="85"/>
      <c r="IQ27" s="85"/>
      <c r="IR27" s="85"/>
      <c r="IS27" s="85"/>
      <c r="IT27" s="85"/>
      <c r="IU27" s="85"/>
      <c r="IV27" s="85"/>
      <c r="IW27" s="85"/>
      <c r="IX27" s="85"/>
      <c r="IY27" s="85"/>
      <c r="IZ27" s="85"/>
      <c r="JA27" s="85"/>
      <c r="JB27" s="85"/>
      <c r="JC27" s="85"/>
      <c r="JD27" s="85"/>
      <c r="JE27" s="85"/>
      <c r="JF27" s="85"/>
      <c r="JG27" s="85"/>
      <c r="JH27" s="85"/>
      <c r="JI27" s="85"/>
      <c r="JJ27" s="85"/>
      <c r="JK27" s="85"/>
      <c r="JL27" s="85"/>
      <c r="JM27" s="85"/>
      <c r="JN27" s="85"/>
      <c r="JO27" s="85"/>
      <c r="JP27" s="85"/>
      <c r="JQ27" s="85"/>
      <c r="JR27" s="85"/>
      <c r="JS27" s="85"/>
      <c r="JT27" s="85"/>
      <c r="JU27" s="85"/>
      <c r="JV27" s="85"/>
      <c r="JW27" s="85"/>
      <c r="JX27" s="85"/>
      <c r="JY27" s="85"/>
      <c r="JZ27" s="85"/>
      <c r="KA27" s="85"/>
      <c r="KB27" s="85"/>
      <c r="KC27" s="85"/>
      <c r="KD27" s="85"/>
      <c r="KE27" s="85"/>
      <c r="KF27" s="85"/>
      <c r="KG27" s="85"/>
      <c r="KH27" s="85"/>
      <c r="KI27" s="85"/>
      <c r="KJ27" s="85"/>
      <c r="KK27" s="85"/>
      <c r="KL27" s="85"/>
      <c r="KM27" s="85"/>
      <c r="KN27" s="85"/>
      <c r="KO27" s="85"/>
      <c r="KP27" s="85"/>
      <c r="KQ27" s="85"/>
      <c r="KR27" s="85"/>
      <c r="KS27" s="85"/>
      <c r="KT27" s="85"/>
      <c r="KU27" s="85"/>
      <c r="KV27" s="85"/>
      <c r="KW27" s="85"/>
      <c r="KX27" s="85"/>
      <c r="KY27" s="85"/>
      <c r="KZ27" s="85"/>
      <c r="LA27" s="85"/>
      <c r="LB27" s="85"/>
      <c r="LC27" s="85"/>
      <c r="LD27" s="85"/>
      <c r="LE27" s="85"/>
      <c r="LF27" s="85"/>
      <c r="LG27" s="85"/>
      <c r="LH27" s="85"/>
      <c r="LI27" s="85"/>
      <c r="LJ27" s="85"/>
      <c r="LK27" s="85"/>
      <c r="LL27" s="85"/>
      <c r="LM27" s="85"/>
      <c r="LN27" s="85"/>
      <c r="LO27" s="85"/>
      <c r="LP27" s="85"/>
      <c r="LQ27" s="85"/>
      <c r="LR27" s="85"/>
      <c r="LS27" s="85"/>
      <c r="LT27" s="85"/>
      <c r="LU27" s="85"/>
      <c r="LV27" s="85"/>
      <c r="LW27" s="85"/>
      <c r="LX27" s="85"/>
      <c r="LY27" s="85"/>
      <c r="LZ27" s="85"/>
      <c r="MA27" s="85"/>
      <c r="MB27" s="85"/>
      <c r="MC27" s="85"/>
      <c r="MD27" s="85"/>
      <c r="ME27" s="85"/>
      <c r="MF27" s="85"/>
      <c r="MG27" s="85"/>
      <c r="MH27" s="85"/>
      <c r="MI27" s="85"/>
      <c r="MJ27" s="85"/>
      <c r="MK27" s="85"/>
      <c r="ML27" s="85"/>
      <c r="MM27" s="85"/>
      <c r="MN27" s="85"/>
      <c r="MO27" s="85"/>
      <c r="MP27" s="85"/>
      <c r="MQ27" s="85"/>
      <c r="MR27" s="85"/>
      <c r="MS27" s="85"/>
      <c r="MT27" s="85"/>
      <c r="MU27" s="85"/>
      <c r="MV27" s="85"/>
      <c r="MW27" s="85"/>
      <c r="MX27" s="85"/>
      <c r="MY27" s="85"/>
      <c r="MZ27" s="85"/>
      <c r="NA27" s="85"/>
      <c r="NB27" s="85"/>
      <c r="NC27" s="85"/>
      <c r="ND27" s="85"/>
      <c r="NE27" s="85"/>
      <c r="NF27" s="85"/>
      <c r="NG27" s="85"/>
      <c r="NH27" s="85"/>
      <c r="NI27" s="85"/>
      <c r="NJ27" s="85"/>
      <c r="NK27" s="85"/>
      <c r="NL27" s="85"/>
      <c r="NM27" s="85"/>
      <c r="NN27" s="85"/>
      <c r="NO27" s="85"/>
      <c r="NP27" s="85"/>
      <c r="NQ27" s="85"/>
      <c r="NR27" s="85"/>
      <c r="NS27" s="85"/>
      <c r="NT27" s="85"/>
      <c r="NU27" s="85"/>
      <c r="NV27" s="85"/>
      <c r="NW27" s="85"/>
      <c r="NX27" s="85"/>
      <c r="NY27" s="85"/>
      <c r="NZ27" s="85"/>
      <c r="OA27" s="85"/>
      <c r="OB27" s="85"/>
      <c r="OC27" s="85"/>
      <c r="OD27" s="85"/>
      <c r="OE27" s="85"/>
      <c r="OF27" s="85"/>
      <c r="OG27" s="85"/>
      <c r="OH27" s="85"/>
      <c r="OI27" s="85"/>
      <c r="OJ27" s="85"/>
      <c r="OK27" s="85"/>
      <c r="OL27" s="85"/>
      <c r="OM27" s="85"/>
      <c r="ON27" s="85"/>
      <c r="OO27" s="85"/>
      <c r="OP27" s="85"/>
      <c r="OQ27" s="85"/>
      <c r="OR27" s="85"/>
      <c r="OS27" s="85"/>
      <c r="OT27" s="85"/>
      <c r="OU27" s="85"/>
      <c r="OV27" s="85"/>
      <c r="OW27" s="85"/>
      <c r="OX27" s="85"/>
      <c r="OY27" s="85"/>
      <c r="OZ27" s="85"/>
      <c r="PA27" s="85"/>
      <c r="PB27" s="85"/>
      <c r="PC27" s="85"/>
      <c r="PD27" s="85"/>
      <c r="PE27" s="85"/>
      <c r="PF27" s="85"/>
      <c r="PG27" s="85"/>
      <c r="PH27" s="85"/>
      <c r="PI27" s="85"/>
      <c r="PJ27" s="85"/>
      <c r="PK27" s="85"/>
      <c r="PL27" s="85"/>
      <c r="PM27" s="85"/>
      <c r="PN27" s="85"/>
      <c r="PO27" s="85"/>
      <c r="PP27" s="85"/>
      <c r="PQ27" s="85"/>
      <c r="PR27" s="85"/>
      <c r="PS27" s="85"/>
      <c r="PT27" s="85"/>
      <c r="PU27" s="85"/>
      <c r="PV27" s="85"/>
      <c r="PW27" s="85"/>
      <c r="PX27" s="85"/>
      <c r="PY27" s="85"/>
      <c r="PZ27" s="85"/>
      <c r="QA27" s="85"/>
      <c r="QB27" s="85"/>
      <c r="QC27" s="85"/>
      <c r="QD27" s="85"/>
      <c r="QE27" s="85"/>
      <c r="QF27" s="85"/>
      <c r="QG27" s="85"/>
      <c r="QH27" s="85"/>
      <c r="QI27" s="85"/>
      <c r="QJ27" s="85"/>
      <c r="QK27" s="85"/>
      <c r="QL27" s="85"/>
      <c r="QM27" s="85"/>
      <c r="QN27" s="85"/>
      <c r="QO27" s="85"/>
      <c r="QP27" s="85"/>
      <c r="QQ27" s="85"/>
      <c r="QR27" s="85"/>
      <c r="QS27" s="85"/>
      <c r="QT27" s="85"/>
      <c r="QU27" s="85"/>
      <c r="QV27" s="85"/>
      <c r="QW27" s="85"/>
      <c r="QX27" s="85"/>
      <c r="QY27" s="85"/>
      <c r="QZ27" s="85"/>
      <c r="RA27" s="85"/>
      <c r="RB27" s="85"/>
      <c r="RC27" s="85"/>
      <c r="RD27" s="85"/>
      <c r="RE27" s="85"/>
      <c r="RF27" s="85"/>
      <c r="RG27" s="85"/>
      <c r="RH27" s="85"/>
      <c r="RI27" s="85"/>
      <c r="RJ27" s="85"/>
      <c r="RK27" s="85"/>
      <c r="RL27" s="85"/>
      <c r="RM27" s="85"/>
      <c r="RN27" s="85"/>
      <c r="RO27" s="85"/>
      <c r="RP27" s="85"/>
      <c r="RQ27" s="85"/>
      <c r="RR27" s="85"/>
      <c r="RS27" s="85"/>
      <c r="RT27" s="85"/>
      <c r="RU27" s="85"/>
      <c r="RV27" s="85"/>
      <c r="RW27" s="85"/>
      <c r="RX27" s="85"/>
      <c r="RY27" s="85"/>
      <c r="RZ27" s="85"/>
      <c r="SA27" s="85"/>
      <c r="SB27" s="85"/>
      <c r="SC27" s="85"/>
      <c r="SD27" s="85"/>
      <c r="SE27" s="85"/>
      <c r="SF27" s="85"/>
      <c r="SG27" s="85"/>
      <c r="SH27" s="85"/>
      <c r="SI27" s="85"/>
      <c r="SJ27" s="85"/>
      <c r="SK27" s="85"/>
      <c r="SL27" s="85"/>
      <c r="SM27" s="85"/>
      <c r="SN27" s="85"/>
      <c r="SO27" s="85"/>
      <c r="SP27" s="85"/>
      <c r="SQ27" s="85"/>
      <c r="SR27" s="85"/>
      <c r="SS27" s="85"/>
      <c r="ST27" s="85"/>
      <c r="SU27" s="85"/>
      <c r="SV27" s="85"/>
      <c r="SW27" s="85"/>
      <c r="SX27" s="85"/>
      <c r="SY27" s="85"/>
      <c r="SZ27" s="85"/>
      <c r="TA27" s="85"/>
      <c r="TB27" s="85"/>
      <c r="TC27" s="85"/>
      <c r="TD27" s="85"/>
      <c r="TE27" s="85"/>
      <c r="TF27" s="85"/>
      <c r="TG27" s="85"/>
      <c r="TH27" s="85"/>
      <c r="TI27" s="85"/>
      <c r="TJ27" s="85"/>
      <c r="TK27" s="85"/>
      <c r="TL27" s="85"/>
      <c r="TM27" s="85"/>
      <c r="TN27" s="85"/>
      <c r="TO27" s="85"/>
      <c r="TP27" s="85"/>
      <c r="TQ27" s="85"/>
      <c r="TR27" s="85"/>
      <c r="TS27" s="85"/>
      <c r="TT27" s="85"/>
      <c r="TU27" s="85"/>
      <c r="TV27" s="85"/>
      <c r="TW27" s="85"/>
      <c r="TX27" s="85"/>
      <c r="TY27" s="85"/>
      <c r="TZ27" s="85"/>
      <c r="UA27" s="85"/>
      <c r="UB27" s="85"/>
      <c r="UC27" s="85"/>
      <c r="UD27" s="85"/>
      <c r="UE27" s="85"/>
      <c r="UF27" s="85"/>
      <c r="UG27" s="85"/>
      <c r="UH27" s="85"/>
      <c r="UI27" s="85"/>
      <c r="UJ27" s="85"/>
      <c r="UK27" s="85"/>
      <c r="UL27" s="85"/>
      <c r="UM27" s="85"/>
      <c r="UN27" s="85"/>
      <c r="UO27" s="85"/>
      <c r="UP27" s="85"/>
      <c r="UQ27" s="85"/>
      <c r="UR27" s="85"/>
      <c r="US27" s="85"/>
      <c r="UT27" s="85"/>
      <c r="UU27" s="85"/>
      <c r="UV27" s="85"/>
      <c r="UW27" s="85"/>
      <c r="UX27" s="85"/>
      <c r="UY27" s="85"/>
      <c r="UZ27" s="85"/>
      <c r="VA27" s="85"/>
      <c r="VB27" s="85"/>
      <c r="VC27" s="85"/>
      <c r="VD27" s="85"/>
      <c r="VE27" s="85"/>
      <c r="VF27" s="85"/>
      <c r="VG27" s="85"/>
      <c r="VH27" s="85"/>
      <c r="VI27" s="85"/>
      <c r="VJ27" s="85"/>
      <c r="VK27" s="85"/>
      <c r="VL27" s="85"/>
      <c r="VM27" s="85"/>
      <c r="VN27" s="85"/>
      <c r="VO27" s="85"/>
      <c r="VP27" s="85"/>
      <c r="VQ27" s="85"/>
      <c r="VR27" s="85"/>
      <c r="VS27" s="85"/>
      <c r="VT27" s="85"/>
      <c r="VU27" s="85"/>
      <c r="VV27" s="85"/>
      <c r="VW27" s="85"/>
      <c r="VX27" s="85"/>
      <c r="VY27" s="85"/>
      <c r="VZ27" s="85"/>
      <c r="WA27" s="85"/>
      <c r="WB27" s="85"/>
      <c r="WC27" s="85"/>
      <c r="WD27" s="85"/>
      <c r="WE27" s="85"/>
      <c r="WF27" s="85"/>
      <c r="WG27" s="85"/>
      <c r="WH27" s="85"/>
      <c r="WI27" s="85"/>
      <c r="WJ27" s="85"/>
      <c r="WK27" s="85"/>
      <c r="WL27" s="85"/>
      <c r="WM27" s="85"/>
      <c r="WN27" s="85"/>
      <c r="WO27" s="85"/>
      <c r="WP27" s="85"/>
      <c r="WQ27" s="85"/>
      <c r="WR27" s="85"/>
      <c r="WS27" s="85"/>
      <c r="WT27" s="85"/>
      <c r="WU27" s="85"/>
      <c r="WV27" s="85"/>
      <c r="WW27" s="85"/>
      <c r="WX27" s="85"/>
      <c r="WY27" s="85"/>
      <c r="WZ27" s="85"/>
      <c r="XA27" s="85"/>
      <c r="XB27" s="85"/>
      <c r="XC27" s="85"/>
      <c r="XD27" s="85"/>
      <c r="XE27" s="85"/>
      <c r="XF27" s="85"/>
      <c r="XG27" s="85"/>
      <c r="XH27" s="85"/>
      <c r="XI27" s="85"/>
      <c r="XJ27" s="85"/>
      <c r="XK27" s="85"/>
      <c r="XL27" s="85"/>
      <c r="XM27" s="85"/>
      <c r="XN27" s="85"/>
      <c r="XO27" s="85"/>
      <c r="XP27" s="85"/>
      <c r="XQ27" s="85"/>
      <c r="XR27" s="85"/>
      <c r="XS27" s="85"/>
      <c r="XT27" s="85"/>
      <c r="XU27" s="85"/>
      <c r="XV27" s="85"/>
      <c r="XW27" s="85"/>
      <c r="XX27" s="85"/>
      <c r="XY27" s="85"/>
      <c r="XZ27" s="85"/>
      <c r="YA27" s="85"/>
      <c r="YB27" s="85"/>
      <c r="YC27" s="85"/>
      <c r="YD27" s="85"/>
      <c r="YE27" s="85"/>
      <c r="YF27" s="85"/>
      <c r="YG27" s="85"/>
      <c r="YH27" s="85"/>
      <c r="YI27" s="85"/>
      <c r="YJ27" s="85"/>
      <c r="YK27" s="85"/>
      <c r="YL27" s="85"/>
      <c r="YM27" s="85"/>
      <c r="YN27" s="85"/>
      <c r="YO27" s="85"/>
      <c r="YP27" s="85"/>
      <c r="YQ27" s="85"/>
      <c r="YR27" s="85"/>
      <c r="YS27" s="85"/>
      <c r="YT27" s="85"/>
      <c r="YU27" s="85"/>
      <c r="YV27" s="85"/>
      <c r="YW27" s="85"/>
      <c r="YX27" s="85"/>
      <c r="YY27" s="85"/>
      <c r="YZ27" s="85"/>
      <c r="ZA27" s="85"/>
      <c r="ZB27" s="85"/>
      <c r="ZC27" s="85"/>
      <c r="ZD27" s="85"/>
      <c r="ZE27" s="85"/>
      <c r="ZF27" s="85"/>
      <c r="ZG27" s="85"/>
      <c r="ZH27" s="85"/>
      <c r="ZI27" s="85"/>
      <c r="ZJ27" s="85"/>
      <c r="ZK27" s="85"/>
      <c r="ZL27" s="85"/>
      <c r="ZM27" s="85"/>
      <c r="ZN27" s="85"/>
      <c r="ZO27" s="85"/>
      <c r="ZP27" s="85"/>
      <c r="ZQ27" s="85"/>
      <c r="ZR27" s="85"/>
      <c r="ZS27" s="85"/>
      <c r="ZT27" s="85"/>
      <c r="ZU27" s="85"/>
      <c r="ZV27" s="85"/>
      <c r="ZW27" s="85"/>
      <c r="ZX27" s="85"/>
      <c r="ZY27" s="85"/>
      <c r="ZZ27" s="85"/>
      <c r="AAA27" s="85"/>
      <c r="AAB27" s="85"/>
      <c r="AAC27" s="85"/>
      <c r="AAD27" s="85"/>
      <c r="AAE27" s="85"/>
      <c r="AAF27" s="85"/>
      <c r="AAG27" s="85"/>
      <c r="AAH27" s="85"/>
      <c r="AAI27" s="85"/>
      <c r="AAJ27" s="85"/>
      <c r="AAK27" s="85"/>
      <c r="AAL27" s="85"/>
      <c r="AAM27" s="85"/>
      <c r="AAN27" s="85"/>
      <c r="AAO27" s="85"/>
      <c r="AAP27" s="85"/>
      <c r="AAQ27" s="85"/>
      <c r="AAR27" s="85"/>
      <c r="AAS27" s="85"/>
      <c r="AAT27" s="85"/>
      <c r="AAU27" s="85"/>
      <c r="AAV27" s="85"/>
      <c r="AAW27" s="85"/>
      <c r="AAX27" s="85"/>
      <c r="AAY27" s="85"/>
      <c r="AAZ27" s="85"/>
      <c r="ABA27" s="85"/>
      <c r="ABB27" s="85"/>
      <c r="ABC27" s="85"/>
      <c r="ABD27" s="85"/>
      <c r="ABE27" s="85"/>
      <c r="ABF27" s="85"/>
      <c r="ABG27" s="85"/>
      <c r="ABH27" s="85"/>
      <c r="ABI27" s="85"/>
      <c r="ABJ27" s="85"/>
    </row>
    <row r="28" spans="1:738" s="78" customFormat="1" ht="18.75" customHeight="1" thickTop="1" thickBot="1" x14ac:dyDescent="0.25">
      <c r="A28" s="280" t="s">
        <v>396</v>
      </c>
      <c r="B28" s="281"/>
      <c r="C28" s="281"/>
      <c r="D28" s="281"/>
      <c r="E28" s="281"/>
      <c r="F28" s="281"/>
      <c r="G28" s="281"/>
      <c r="H28" s="281"/>
      <c r="I28" s="281"/>
      <c r="J28" s="255">
        <f>T13</f>
        <v>16</v>
      </c>
      <c r="K28" s="256"/>
      <c r="L28" s="24"/>
      <c r="M28" s="292"/>
      <c r="N28" s="292"/>
      <c r="O28" s="285" t="s">
        <v>455</v>
      </c>
      <c r="P28" s="285"/>
      <c r="Q28" s="285"/>
      <c r="R28" s="285"/>
      <c r="S28" s="285"/>
      <c r="T28" s="23">
        <f>INGRESO!F18</f>
        <v>1</v>
      </c>
      <c r="U28" s="251" t="s">
        <v>1</v>
      </c>
      <c r="V28" s="251"/>
      <c r="W28" s="252"/>
      <c r="Y28" s="100">
        <v>0.05</v>
      </c>
      <c r="Z28" s="101">
        <f>SUM(T27:T31)</f>
        <v>64.229347203681556</v>
      </c>
      <c r="AA28" s="92">
        <f>INGRESO!B18</f>
        <v>6</v>
      </c>
      <c r="AB28" s="77" t="s">
        <v>11</v>
      </c>
      <c r="AI28" s="102"/>
      <c r="AN28" s="102"/>
      <c r="AP28" s="103"/>
      <c r="AS28" s="102"/>
      <c r="AU28" s="82"/>
      <c r="BE28" s="116" t="s">
        <v>198</v>
      </c>
      <c r="BF28" s="104" t="s">
        <v>456</v>
      </c>
      <c r="BG28" s="104" t="s">
        <v>456</v>
      </c>
      <c r="BH28" s="105" t="s">
        <v>456</v>
      </c>
      <c r="BI28" s="49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5"/>
      <c r="GS28" s="85"/>
      <c r="GT28" s="85"/>
      <c r="GU28" s="85"/>
      <c r="GV28" s="85"/>
      <c r="GW28" s="85"/>
      <c r="GX28" s="85"/>
      <c r="GY28" s="85"/>
      <c r="GZ28" s="85"/>
      <c r="HA28" s="85"/>
      <c r="HB28" s="85"/>
      <c r="HC28" s="85"/>
      <c r="HD28" s="85"/>
      <c r="HE28" s="85"/>
      <c r="HF28" s="85"/>
      <c r="HG28" s="85"/>
      <c r="HH28" s="85"/>
      <c r="HI28" s="85"/>
      <c r="HJ28" s="85"/>
      <c r="HK28" s="85"/>
      <c r="HL28" s="85"/>
      <c r="HM28" s="85"/>
      <c r="HN28" s="85"/>
      <c r="HO28" s="85"/>
      <c r="HP28" s="85"/>
      <c r="HQ28" s="85"/>
      <c r="HR28" s="85"/>
      <c r="HS28" s="85"/>
      <c r="HT28" s="85"/>
      <c r="HU28" s="85"/>
      <c r="HV28" s="85"/>
      <c r="HW28" s="85"/>
      <c r="HX28" s="85"/>
      <c r="HY28" s="85"/>
      <c r="HZ28" s="85"/>
      <c r="IA28" s="85"/>
      <c r="IB28" s="85"/>
      <c r="IC28" s="85"/>
      <c r="ID28" s="85"/>
      <c r="IE28" s="85"/>
      <c r="IF28" s="85"/>
      <c r="IG28" s="85"/>
      <c r="IH28" s="85"/>
      <c r="II28" s="85"/>
      <c r="IJ28" s="85"/>
      <c r="IK28" s="85"/>
      <c r="IL28" s="85"/>
      <c r="IM28" s="85"/>
      <c r="IN28" s="85"/>
      <c r="IO28" s="85"/>
      <c r="IP28" s="85"/>
      <c r="IQ28" s="85"/>
      <c r="IR28" s="85"/>
      <c r="IS28" s="85"/>
      <c r="IT28" s="85"/>
      <c r="IU28" s="85"/>
      <c r="IV28" s="85"/>
      <c r="IW28" s="85"/>
      <c r="IX28" s="85"/>
      <c r="IY28" s="85"/>
      <c r="IZ28" s="85"/>
      <c r="JA28" s="85"/>
      <c r="JB28" s="85"/>
      <c r="JC28" s="85"/>
      <c r="JD28" s="85"/>
      <c r="JE28" s="85"/>
      <c r="JF28" s="85"/>
      <c r="JG28" s="85"/>
      <c r="JH28" s="85"/>
      <c r="JI28" s="85"/>
      <c r="JJ28" s="85"/>
      <c r="JK28" s="85"/>
      <c r="JL28" s="85"/>
      <c r="JM28" s="85"/>
      <c r="JN28" s="85"/>
      <c r="JO28" s="85"/>
      <c r="JP28" s="85"/>
      <c r="JQ28" s="85"/>
      <c r="JR28" s="85"/>
      <c r="JS28" s="85"/>
      <c r="JT28" s="85"/>
      <c r="JU28" s="85"/>
      <c r="JV28" s="85"/>
      <c r="JW28" s="85"/>
      <c r="JX28" s="85"/>
      <c r="JY28" s="85"/>
      <c r="JZ28" s="85"/>
      <c r="KA28" s="85"/>
      <c r="KB28" s="85"/>
      <c r="KC28" s="85"/>
      <c r="KD28" s="85"/>
      <c r="KE28" s="85"/>
      <c r="KF28" s="85"/>
      <c r="KG28" s="85"/>
      <c r="KH28" s="85"/>
      <c r="KI28" s="85"/>
      <c r="KJ28" s="85"/>
      <c r="KK28" s="85"/>
      <c r="KL28" s="85"/>
      <c r="KM28" s="85"/>
      <c r="KN28" s="85"/>
      <c r="KO28" s="85"/>
      <c r="KP28" s="85"/>
      <c r="KQ28" s="85"/>
      <c r="KR28" s="85"/>
      <c r="KS28" s="85"/>
      <c r="KT28" s="85"/>
      <c r="KU28" s="85"/>
      <c r="KV28" s="85"/>
      <c r="KW28" s="85"/>
      <c r="KX28" s="85"/>
      <c r="KY28" s="85"/>
      <c r="KZ28" s="85"/>
      <c r="LA28" s="85"/>
      <c r="LB28" s="85"/>
      <c r="LC28" s="85"/>
      <c r="LD28" s="85"/>
      <c r="LE28" s="85"/>
      <c r="LF28" s="85"/>
      <c r="LG28" s="85"/>
      <c r="LH28" s="85"/>
      <c r="LI28" s="85"/>
      <c r="LJ28" s="85"/>
      <c r="LK28" s="85"/>
      <c r="LL28" s="85"/>
      <c r="LM28" s="85"/>
      <c r="LN28" s="85"/>
      <c r="LO28" s="85"/>
      <c r="LP28" s="85"/>
      <c r="LQ28" s="85"/>
      <c r="LR28" s="85"/>
      <c r="LS28" s="85"/>
      <c r="LT28" s="85"/>
      <c r="LU28" s="85"/>
      <c r="LV28" s="85"/>
      <c r="LW28" s="85"/>
      <c r="LX28" s="85"/>
      <c r="LY28" s="85"/>
      <c r="LZ28" s="85"/>
      <c r="MA28" s="85"/>
      <c r="MB28" s="85"/>
      <c r="MC28" s="85"/>
      <c r="MD28" s="85"/>
      <c r="ME28" s="85"/>
      <c r="MF28" s="85"/>
      <c r="MG28" s="85"/>
      <c r="MH28" s="85"/>
      <c r="MI28" s="85"/>
      <c r="MJ28" s="85"/>
      <c r="MK28" s="85"/>
      <c r="ML28" s="85"/>
      <c r="MM28" s="85"/>
      <c r="MN28" s="85"/>
      <c r="MO28" s="85"/>
      <c r="MP28" s="85"/>
      <c r="MQ28" s="85"/>
      <c r="MR28" s="85"/>
      <c r="MS28" s="85"/>
      <c r="MT28" s="85"/>
      <c r="MU28" s="85"/>
      <c r="MV28" s="85"/>
      <c r="MW28" s="85"/>
      <c r="MX28" s="85"/>
      <c r="MY28" s="85"/>
      <c r="MZ28" s="85"/>
      <c r="NA28" s="85"/>
      <c r="NB28" s="85"/>
      <c r="NC28" s="85"/>
      <c r="ND28" s="85"/>
      <c r="NE28" s="85"/>
      <c r="NF28" s="85"/>
      <c r="NG28" s="85"/>
      <c r="NH28" s="85"/>
      <c r="NI28" s="85"/>
      <c r="NJ28" s="85"/>
      <c r="NK28" s="85"/>
      <c r="NL28" s="85"/>
      <c r="NM28" s="85"/>
      <c r="NN28" s="85"/>
      <c r="NO28" s="85"/>
      <c r="NP28" s="85"/>
      <c r="NQ28" s="85"/>
      <c r="NR28" s="85"/>
      <c r="NS28" s="85"/>
      <c r="NT28" s="85"/>
      <c r="NU28" s="85"/>
      <c r="NV28" s="85"/>
      <c r="NW28" s="85"/>
      <c r="NX28" s="85"/>
      <c r="NY28" s="85"/>
      <c r="NZ28" s="85"/>
      <c r="OA28" s="85"/>
      <c r="OB28" s="85"/>
      <c r="OC28" s="85"/>
      <c r="OD28" s="85"/>
      <c r="OE28" s="85"/>
      <c r="OF28" s="85"/>
      <c r="OG28" s="85"/>
      <c r="OH28" s="85"/>
      <c r="OI28" s="85"/>
      <c r="OJ28" s="85"/>
      <c r="OK28" s="85"/>
      <c r="OL28" s="85"/>
      <c r="OM28" s="85"/>
      <c r="ON28" s="85"/>
      <c r="OO28" s="85"/>
      <c r="OP28" s="85"/>
      <c r="OQ28" s="85"/>
      <c r="OR28" s="85"/>
      <c r="OS28" s="85"/>
      <c r="OT28" s="85"/>
      <c r="OU28" s="85"/>
      <c r="OV28" s="85"/>
      <c r="OW28" s="85"/>
      <c r="OX28" s="85"/>
      <c r="OY28" s="85"/>
      <c r="OZ28" s="85"/>
      <c r="PA28" s="85"/>
      <c r="PB28" s="85"/>
      <c r="PC28" s="85"/>
      <c r="PD28" s="85"/>
      <c r="PE28" s="85"/>
      <c r="PF28" s="85"/>
      <c r="PG28" s="85"/>
      <c r="PH28" s="85"/>
      <c r="PI28" s="85"/>
      <c r="PJ28" s="85"/>
      <c r="PK28" s="85"/>
      <c r="PL28" s="85"/>
      <c r="PM28" s="85"/>
      <c r="PN28" s="85"/>
      <c r="PO28" s="85"/>
      <c r="PP28" s="85"/>
      <c r="PQ28" s="85"/>
      <c r="PR28" s="85"/>
      <c r="PS28" s="85"/>
      <c r="PT28" s="85"/>
      <c r="PU28" s="85"/>
      <c r="PV28" s="85"/>
      <c r="PW28" s="85"/>
      <c r="PX28" s="85"/>
      <c r="PY28" s="85"/>
      <c r="PZ28" s="85"/>
      <c r="QA28" s="85"/>
      <c r="QB28" s="85"/>
      <c r="QC28" s="85"/>
      <c r="QD28" s="85"/>
      <c r="QE28" s="85"/>
      <c r="QF28" s="85"/>
      <c r="QG28" s="85"/>
      <c r="QH28" s="85"/>
      <c r="QI28" s="85"/>
      <c r="QJ28" s="85"/>
      <c r="QK28" s="85"/>
      <c r="QL28" s="85"/>
      <c r="QM28" s="85"/>
      <c r="QN28" s="85"/>
      <c r="QO28" s="85"/>
      <c r="QP28" s="85"/>
      <c r="QQ28" s="85"/>
      <c r="QR28" s="85"/>
      <c r="QS28" s="85"/>
      <c r="QT28" s="85"/>
      <c r="QU28" s="85"/>
      <c r="QV28" s="85"/>
      <c r="QW28" s="85"/>
      <c r="QX28" s="85"/>
      <c r="QY28" s="85"/>
      <c r="QZ28" s="85"/>
      <c r="RA28" s="85"/>
      <c r="RB28" s="85"/>
      <c r="RC28" s="85"/>
      <c r="RD28" s="85"/>
      <c r="RE28" s="85"/>
      <c r="RF28" s="85"/>
      <c r="RG28" s="85"/>
      <c r="RH28" s="85"/>
      <c r="RI28" s="85"/>
      <c r="RJ28" s="85"/>
      <c r="RK28" s="85"/>
      <c r="RL28" s="85"/>
      <c r="RM28" s="85"/>
      <c r="RN28" s="85"/>
      <c r="RO28" s="85"/>
      <c r="RP28" s="85"/>
      <c r="RQ28" s="85"/>
      <c r="RR28" s="85"/>
      <c r="RS28" s="85"/>
      <c r="RT28" s="85"/>
      <c r="RU28" s="85"/>
      <c r="RV28" s="85"/>
      <c r="RW28" s="85"/>
      <c r="RX28" s="85"/>
      <c r="RY28" s="85"/>
      <c r="RZ28" s="85"/>
      <c r="SA28" s="85"/>
      <c r="SB28" s="85"/>
      <c r="SC28" s="85"/>
      <c r="SD28" s="85"/>
      <c r="SE28" s="85"/>
      <c r="SF28" s="85"/>
      <c r="SG28" s="85"/>
      <c r="SH28" s="85"/>
      <c r="SI28" s="85"/>
      <c r="SJ28" s="85"/>
      <c r="SK28" s="85"/>
      <c r="SL28" s="85"/>
      <c r="SM28" s="85"/>
      <c r="SN28" s="85"/>
      <c r="SO28" s="85"/>
      <c r="SP28" s="85"/>
      <c r="SQ28" s="85"/>
      <c r="SR28" s="85"/>
      <c r="SS28" s="85"/>
      <c r="ST28" s="85"/>
      <c r="SU28" s="85"/>
      <c r="SV28" s="85"/>
      <c r="SW28" s="85"/>
      <c r="SX28" s="85"/>
      <c r="SY28" s="85"/>
      <c r="SZ28" s="85"/>
      <c r="TA28" s="85"/>
      <c r="TB28" s="85"/>
      <c r="TC28" s="85"/>
      <c r="TD28" s="85"/>
      <c r="TE28" s="85"/>
      <c r="TF28" s="85"/>
      <c r="TG28" s="85"/>
      <c r="TH28" s="85"/>
      <c r="TI28" s="85"/>
      <c r="TJ28" s="85"/>
      <c r="TK28" s="85"/>
      <c r="TL28" s="85"/>
      <c r="TM28" s="85"/>
      <c r="TN28" s="85"/>
      <c r="TO28" s="85"/>
      <c r="TP28" s="85"/>
      <c r="TQ28" s="85"/>
      <c r="TR28" s="85"/>
      <c r="TS28" s="85"/>
      <c r="TT28" s="85"/>
      <c r="TU28" s="85"/>
      <c r="TV28" s="85"/>
      <c r="TW28" s="85"/>
      <c r="TX28" s="85"/>
      <c r="TY28" s="85"/>
      <c r="TZ28" s="85"/>
      <c r="UA28" s="85"/>
      <c r="UB28" s="85"/>
      <c r="UC28" s="85"/>
      <c r="UD28" s="85"/>
      <c r="UE28" s="85"/>
      <c r="UF28" s="85"/>
      <c r="UG28" s="85"/>
      <c r="UH28" s="85"/>
      <c r="UI28" s="85"/>
      <c r="UJ28" s="85"/>
      <c r="UK28" s="85"/>
      <c r="UL28" s="85"/>
      <c r="UM28" s="85"/>
      <c r="UN28" s="85"/>
      <c r="UO28" s="85"/>
      <c r="UP28" s="85"/>
      <c r="UQ28" s="85"/>
      <c r="UR28" s="85"/>
      <c r="US28" s="85"/>
      <c r="UT28" s="85"/>
      <c r="UU28" s="85"/>
      <c r="UV28" s="85"/>
      <c r="UW28" s="85"/>
      <c r="UX28" s="85"/>
      <c r="UY28" s="85"/>
      <c r="UZ28" s="85"/>
      <c r="VA28" s="85"/>
      <c r="VB28" s="85"/>
      <c r="VC28" s="85"/>
      <c r="VD28" s="85"/>
      <c r="VE28" s="85"/>
      <c r="VF28" s="85"/>
      <c r="VG28" s="85"/>
      <c r="VH28" s="85"/>
      <c r="VI28" s="85"/>
      <c r="VJ28" s="85"/>
      <c r="VK28" s="85"/>
      <c r="VL28" s="85"/>
      <c r="VM28" s="85"/>
      <c r="VN28" s="85"/>
      <c r="VO28" s="85"/>
      <c r="VP28" s="85"/>
      <c r="VQ28" s="85"/>
      <c r="VR28" s="85"/>
      <c r="VS28" s="85"/>
      <c r="VT28" s="85"/>
      <c r="VU28" s="85"/>
      <c r="VV28" s="85"/>
      <c r="VW28" s="85"/>
      <c r="VX28" s="85"/>
      <c r="VY28" s="85"/>
      <c r="VZ28" s="85"/>
      <c r="WA28" s="85"/>
      <c r="WB28" s="85"/>
      <c r="WC28" s="85"/>
      <c r="WD28" s="85"/>
      <c r="WE28" s="85"/>
      <c r="WF28" s="85"/>
      <c r="WG28" s="85"/>
      <c r="WH28" s="85"/>
      <c r="WI28" s="85"/>
      <c r="WJ28" s="85"/>
      <c r="WK28" s="85"/>
      <c r="WL28" s="85"/>
      <c r="WM28" s="85"/>
      <c r="WN28" s="85"/>
      <c r="WO28" s="85"/>
      <c r="WP28" s="85"/>
      <c r="WQ28" s="85"/>
      <c r="WR28" s="85"/>
      <c r="WS28" s="85"/>
      <c r="WT28" s="85"/>
      <c r="WU28" s="85"/>
      <c r="WV28" s="85"/>
      <c r="WW28" s="85"/>
      <c r="WX28" s="85"/>
      <c r="WY28" s="85"/>
      <c r="WZ28" s="85"/>
      <c r="XA28" s="85"/>
      <c r="XB28" s="85"/>
      <c r="XC28" s="85"/>
      <c r="XD28" s="85"/>
      <c r="XE28" s="85"/>
      <c r="XF28" s="85"/>
      <c r="XG28" s="85"/>
      <c r="XH28" s="85"/>
      <c r="XI28" s="85"/>
      <c r="XJ28" s="85"/>
      <c r="XK28" s="85"/>
      <c r="XL28" s="85"/>
      <c r="XM28" s="85"/>
      <c r="XN28" s="85"/>
      <c r="XO28" s="85"/>
      <c r="XP28" s="85"/>
      <c r="XQ28" s="85"/>
      <c r="XR28" s="85"/>
      <c r="XS28" s="85"/>
      <c r="XT28" s="85"/>
      <c r="XU28" s="85"/>
      <c r="XV28" s="85"/>
      <c r="XW28" s="85"/>
      <c r="XX28" s="85"/>
      <c r="XY28" s="85"/>
      <c r="XZ28" s="85"/>
      <c r="YA28" s="85"/>
      <c r="YB28" s="85"/>
      <c r="YC28" s="85"/>
      <c r="YD28" s="85"/>
      <c r="YE28" s="85"/>
      <c r="YF28" s="85"/>
      <c r="YG28" s="85"/>
      <c r="YH28" s="85"/>
      <c r="YI28" s="85"/>
      <c r="YJ28" s="85"/>
      <c r="YK28" s="85"/>
      <c r="YL28" s="85"/>
      <c r="YM28" s="85"/>
      <c r="YN28" s="85"/>
      <c r="YO28" s="85"/>
      <c r="YP28" s="85"/>
      <c r="YQ28" s="85"/>
      <c r="YR28" s="85"/>
      <c r="YS28" s="85"/>
      <c r="YT28" s="85"/>
      <c r="YU28" s="85"/>
      <c r="YV28" s="85"/>
      <c r="YW28" s="85"/>
      <c r="YX28" s="85"/>
      <c r="YY28" s="85"/>
      <c r="YZ28" s="85"/>
      <c r="ZA28" s="85"/>
      <c r="ZB28" s="85"/>
      <c r="ZC28" s="85"/>
      <c r="ZD28" s="85"/>
      <c r="ZE28" s="85"/>
      <c r="ZF28" s="85"/>
      <c r="ZG28" s="85"/>
      <c r="ZH28" s="85"/>
      <c r="ZI28" s="85"/>
      <c r="ZJ28" s="85"/>
      <c r="ZK28" s="85"/>
      <c r="ZL28" s="85"/>
      <c r="ZM28" s="85"/>
      <c r="ZN28" s="85"/>
      <c r="ZO28" s="85"/>
      <c r="ZP28" s="85"/>
      <c r="ZQ28" s="85"/>
      <c r="ZR28" s="85"/>
      <c r="ZS28" s="85"/>
      <c r="ZT28" s="85"/>
      <c r="ZU28" s="85"/>
      <c r="ZV28" s="85"/>
      <c r="ZW28" s="85"/>
      <c r="ZX28" s="85"/>
      <c r="ZY28" s="85"/>
      <c r="ZZ28" s="85"/>
      <c r="AAA28" s="85"/>
      <c r="AAB28" s="85"/>
      <c r="AAC28" s="85"/>
      <c r="AAD28" s="85"/>
      <c r="AAE28" s="85"/>
      <c r="AAF28" s="85"/>
      <c r="AAG28" s="85"/>
      <c r="AAH28" s="85"/>
      <c r="AAI28" s="85"/>
      <c r="AAJ28" s="85"/>
      <c r="AAK28" s="85"/>
      <c r="AAL28" s="85"/>
      <c r="AAM28" s="85"/>
      <c r="AAN28" s="85"/>
      <c r="AAO28" s="85"/>
      <c r="AAP28" s="85"/>
      <c r="AAQ28" s="85"/>
      <c r="AAR28" s="85"/>
      <c r="AAS28" s="85"/>
      <c r="AAT28" s="85"/>
      <c r="AAU28" s="85"/>
      <c r="AAV28" s="85"/>
      <c r="AAW28" s="85"/>
      <c r="AAX28" s="85"/>
      <c r="AAY28" s="85"/>
      <c r="AAZ28" s="85"/>
      <c r="ABA28" s="85"/>
      <c r="ABB28" s="85"/>
      <c r="ABC28" s="85"/>
      <c r="ABD28" s="85"/>
      <c r="ABE28" s="85"/>
      <c r="ABF28" s="85"/>
      <c r="ABG28" s="85"/>
      <c r="ABH28" s="85"/>
      <c r="ABI28" s="85"/>
      <c r="ABJ28" s="85"/>
    </row>
    <row r="29" spans="1:738" s="78" customFormat="1" ht="18.75" customHeight="1" thickTop="1" thickBot="1" x14ac:dyDescent="0.25">
      <c r="A29" s="282" t="s">
        <v>397</v>
      </c>
      <c r="B29" s="283"/>
      <c r="C29" s="283"/>
      <c r="D29" s="283"/>
      <c r="E29" s="283"/>
      <c r="F29" s="283"/>
      <c r="G29" s="283"/>
      <c r="H29" s="283"/>
      <c r="I29" s="283"/>
      <c r="J29" s="295">
        <f>T16</f>
        <v>18.2</v>
      </c>
      <c r="K29" s="296"/>
      <c r="L29" s="32" t="s">
        <v>26</v>
      </c>
      <c r="M29" s="292"/>
      <c r="N29" s="292"/>
      <c r="O29" s="281" t="s">
        <v>454</v>
      </c>
      <c r="P29" s="281"/>
      <c r="Q29" s="281"/>
      <c r="R29" s="281"/>
      <c r="S29" s="281"/>
      <c r="T29" s="23">
        <f>IFERROR(AY4,"ERRO")</f>
        <v>14.427295007621325</v>
      </c>
      <c r="U29" s="251" t="s">
        <v>2</v>
      </c>
      <c r="V29" s="251"/>
      <c r="W29" s="252"/>
      <c r="AA29" s="106">
        <f>E36+(G36/60)</f>
        <v>8</v>
      </c>
      <c r="AB29" s="107" t="s">
        <v>12</v>
      </c>
      <c r="AC29" s="108"/>
      <c r="AD29" s="108"/>
      <c r="AE29" s="108"/>
      <c r="AF29" s="108"/>
      <c r="AP29" s="103"/>
      <c r="AU29" s="82"/>
      <c r="BC29" s="78" t="s">
        <v>0</v>
      </c>
      <c r="BE29" s="114" t="s">
        <v>202</v>
      </c>
      <c r="BF29" s="73">
        <v>41</v>
      </c>
      <c r="BG29" s="73">
        <v>35.6</v>
      </c>
      <c r="BH29" s="74">
        <v>50</v>
      </c>
      <c r="BI29" s="49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5"/>
      <c r="GO29" s="85"/>
      <c r="GP29" s="85"/>
      <c r="GQ29" s="85"/>
      <c r="GR29" s="85"/>
      <c r="GS29" s="85"/>
      <c r="GT29" s="85"/>
      <c r="GU29" s="85"/>
      <c r="GV29" s="85"/>
      <c r="GW29" s="85"/>
      <c r="GX29" s="85"/>
      <c r="GY29" s="85"/>
      <c r="GZ29" s="85"/>
      <c r="HA29" s="85"/>
      <c r="HB29" s="85"/>
      <c r="HC29" s="85"/>
      <c r="HD29" s="85"/>
      <c r="HE29" s="85"/>
      <c r="HF29" s="85"/>
      <c r="HG29" s="85"/>
      <c r="HH29" s="85"/>
      <c r="HI29" s="85"/>
      <c r="HJ29" s="85"/>
      <c r="HK29" s="85"/>
      <c r="HL29" s="85"/>
      <c r="HM29" s="85"/>
      <c r="HN29" s="85"/>
      <c r="HO29" s="85"/>
      <c r="HP29" s="85"/>
      <c r="HQ29" s="85"/>
      <c r="HR29" s="85"/>
      <c r="HS29" s="85"/>
      <c r="HT29" s="85"/>
      <c r="HU29" s="85"/>
      <c r="HV29" s="85"/>
      <c r="HW29" s="85"/>
      <c r="HX29" s="85"/>
      <c r="HY29" s="85"/>
      <c r="HZ29" s="85"/>
      <c r="IA29" s="85"/>
      <c r="IB29" s="85"/>
      <c r="IC29" s="85"/>
      <c r="ID29" s="85"/>
      <c r="IE29" s="85"/>
      <c r="IF29" s="85"/>
      <c r="IG29" s="85"/>
      <c r="IH29" s="85"/>
      <c r="II29" s="85"/>
      <c r="IJ29" s="85"/>
      <c r="IK29" s="85"/>
      <c r="IL29" s="85"/>
      <c r="IM29" s="85"/>
      <c r="IN29" s="85"/>
      <c r="IO29" s="85"/>
      <c r="IP29" s="85"/>
      <c r="IQ29" s="85"/>
      <c r="IR29" s="85"/>
      <c r="IS29" s="85"/>
      <c r="IT29" s="85"/>
      <c r="IU29" s="85"/>
      <c r="IV29" s="85"/>
      <c r="IW29" s="85"/>
      <c r="IX29" s="85"/>
      <c r="IY29" s="85"/>
      <c r="IZ29" s="85"/>
      <c r="JA29" s="85"/>
      <c r="JB29" s="85"/>
      <c r="JC29" s="85"/>
      <c r="JD29" s="85"/>
      <c r="JE29" s="85"/>
      <c r="JF29" s="85"/>
      <c r="JG29" s="85"/>
      <c r="JH29" s="85"/>
      <c r="JI29" s="85"/>
      <c r="JJ29" s="85"/>
      <c r="JK29" s="85"/>
      <c r="JL29" s="85"/>
      <c r="JM29" s="85"/>
      <c r="JN29" s="85"/>
      <c r="JO29" s="85"/>
      <c r="JP29" s="85"/>
      <c r="JQ29" s="85"/>
      <c r="JR29" s="85"/>
      <c r="JS29" s="85"/>
      <c r="JT29" s="85"/>
      <c r="JU29" s="85"/>
      <c r="JV29" s="85"/>
      <c r="JW29" s="85"/>
      <c r="JX29" s="85"/>
      <c r="JY29" s="85"/>
      <c r="JZ29" s="85"/>
      <c r="KA29" s="85"/>
      <c r="KB29" s="85"/>
      <c r="KC29" s="85"/>
      <c r="KD29" s="85"/>
      <c r="KE29" s="85"/>
      <c r="KF29" s="85"/>
      <c r="KG29" s="85"/>
      <c r="KH29" s="85"/>
      <c r="KI29" s="85"/>
      <c r="KJ29" s="85"/>
      <c r="KK29" s="85"/>
      <c r="KL29" s="85"/>
      <c r="KM29" s="85"/>
      <c r="KN29" s="85"/>
      <c r="KO29" s="85"/>
      <c r="KP29" s="85"/>
      <c r="KQ29" s="85"/>
      <c r="KR29" s="85"/>
      <c r="KS29" s="85"/>
      <c r="KT29" s="85"/>
      <c r="KU29" s="85"/>
      <c r="KV29" s="85"/>
      <c r="KW29" s="85"/>
      <c r="KX29" s="85"/>
      <c r="KY29" s="85"/>
      <c r="KZ29" s="85"/>
      <c r="LA29" s="85"/>
      <c r="LB29" s="85"/>
      <c r="LC29" s="85"/>
      <c r="LD29" s="85"/>
      <c r="LE29" s="85"/>
      <c r="LF29" s="85"/>
      <c r="LG29" s="85"/>
      <c r="LH29" s="85"/>
      <c r="LI29" s="85"/>
      <c r="LJ29" s="85"/>
      <c r="LK29" s="85"/>
      <c r="LL29" s="85"/>
      <c r="LM29" s="85"/>
      <c r="LN29" s="85"/>
      <c r="LO29" s="85"/>
      <c r="LP29" s="85"/>
      <c r="LQ29" s="85"/>
      <c r="LR29" s="85"/>
      <c r="LS29" s="85"/>
      <c r="LT29" s="85"/>
      <c r="LU29" s="85"/>
      <c r="LV29" s="85"/>
      <c r="LW29" s="85"/>
      <c r="LX29" s="85"/>
      <c r="LY29" s="85"/>
      <c r="LZ29" s="85"/>
      <c r="MA29" s="85"/>
      <c r="MB29" s="85"/>
      <c r="MC29" s="85"/>
      <c r="MD29" s="85"/>
      <c r="ME29" s="85"/>
      <c r="MF29" s="85"/>
      <c r="MG29" s="85"/>
      <c r="MH29" s="85"/>
      <c r="MI29" s="85"/>
      <c r="MJ29" s="85"/>
      <c r="MK29" s="85"/>
      <c r="ML29" s="85"/>
      <c r="MM29" s="85"/>
      <c r="MN29" s="85"/>
      <c r="MO29" s="85"/>
      <c r="MP29" s="85"/>
      <c r="MQ29" s="85"/>
      <c r="MR29" s="85"/>
      <c r="MS29" s="85"/>
      <c r="MT29" s="85"/>
      <c r="MU29" s="85"/>
      <c r="MV29" s="85"/>
      <c r="MW29" s="85"/>
      <c r="MX29" s="85"/>
      <c r="MY29" s="85"/>
      <c r="MZ29" s="85"/>
      <c r="NA29" s="85"/>
      <c r="NB29" s="85"/>
      <c r="NC29" s="85"/>
      <c r="ND29" s="85"/>
      <c r="NE29" s="85"/>
      <c r="NF29" s="85"/>
      <c r="NG29" s="85"/>
      <c r="NH29" s="85"/>
      <c r="NI29" s="85"/>
      <c r="NJ29" s="85"/>
      <c r="NK29" s="85"/>
      <c r="NL29" s="85"/>
      <c r="NM29" s="85"/>
      <c r="NN29" s="85"/>
      <c r="NO29" s="85"/>
      <c r="NP29" s="85"/>
      <c r="NQ29" s="85"/>
      <c r="NR29" s="85"/>
      <c r="NS29" s="85"/>
      <c r="NT29" s="85"/>
      <c r="NU29" s="85"/>
      <c r="NV29" s="85"/>
      <c r="NW29" s="85"/>
      <c r="NX29" s="85"/>
      <c r="NY29" s="85"/>
      <c r="NZ29" s="85"/>
      <c r="OA29" s="85"/>
      <c r="OB29" s="85"/>
      <c r="OC29" s="85"/>
      <c r="OD29" s="85"/>
      <c r="OE29" s="85"/>
      <c r="OF29" s="85"/>
      <c r="OG29" s="85"/>
      <c r="OH29" s="85"/>
      <c r="OI29" s="85"/>
      <c r="OJ29" s="85"/>
      <c r="OK29" s="85"/>
      <c r="OL29" s="85"/>
      <c r="OM29" s="85"/>
      <c r="ON29" s="85"/>
      <c r="OO29" s="85"/>
      <c r="OP29" s="85"/>
      <c r="OQ29" s="85"/>
      <c r="OR29" s="85"/>
      <c r="OS29" s="85"/>
      <c r="OT29" s="85"/>
      <c r="OU29" s="85"/>
      <c r="OV29" s="85"/>
      <c r="OW29" s="85"/>
      <c r="OX29" s="85"/>
      <c r="OY29" s="85"/>
      <c r="OZ29" s="85"/>
      <c r="PA29" s="85"/>
      <c r="PB29" s="85"/>
      <c r="PC29" s="85"/>
      <c r="PD29" s="85"/>
      <c r="PE29" s="85"/>
      <c r="PF29" s="85"/>
      <c r="PG29" s="85"/>
      <c r="PH29" s="85"/>
      <c r="PI29" s="85"/>
      <c r="PJ29" s="85"/>
      <c r="PK29" s="85"/>
      <c r="PL29" s="85"/>
      <c r="PM29" s="85"/>
      <c r="PN29" s="85"/>
      <c r="PO29" s="85"/>
      <c r="PP29" s="85"/>
      <c r="PQ29" s="85"/>
      <c r="PR29" s="85"/>
      <c r="PS29" s="85"/>
      <c r="PT29" s="85"/>
      <c r="PU29" s="85"/>
      <c r="PV29" s="85"/>
      <c r="PW29" s="85"/>
      <c r="PX29" s="85"/>
      <c r="PY29" s="85"/>
      <c r="PZ29" s="85"/>
      <c r="QA29" s="85"/>
      <c r="QB29" s="85"/>
      <c r="QC29" s="85"/>
      <c r="QD29" s="85"/>
      <c r="QE29" s="85"/>
      <c r="QF29" s="85"/>
      <c r="QG29" s="85"/>
      <c r="QH29" s="85"/>
      <c r="QI29" s="85"/>
      <c r="QJ29" s="85"/>
      <c r="QK29" s="85"/>
      <c r="QL29" s="85"/>
      <c r="QM29" s="85"/>
      <c r="QN29" s="85"/>
      <c r="QO29" s="85"/>
      <c r="QP29" s="85"/>
      <c r="QQ29" s="85"/>
      <c r="QR29" s="85"/>
      <c r="QS29" s="85"/>
      <c r="QT29" s="85"/>
      <c r="QU29" s="85"/>
      <c r="QV29" s="85"/>
      <c r="QW29" s="85"/>
      <c r="QX29" s="85"/>
      <c r="QY29" s="85"/>
      <c r="QZ29" s="85"/>
      <c r="RA29" s="85"/>
      <c r="RB29" s="85"/>
      <c r="RC29" s="85"/>
      <c r="RD29" s="85"/>
      <c r="RE29" s="85"/>
      <c r="RF29" s="85"/>
      <c r="RG29" s="85"/>
      <c r="RH29" s="85"/>
      <c r="RI29" s="85"/>
      <c r="RJ29" s="85"/>
      <c r="RK29" s="85"/>
      <c r="RL29" s="85"/>
      <c r="RM29" s="85"/>
      <c r="RN29" s="85"/>
      <c r="RO29" s="85"/>
      <c r="RP29" s="85"/>
      <c r="RQ29" s="85"/>
      <c r="RR29" s="85"/>
      <c r="RS29" s="85"/>
      <c r="RT29" s="85"/>
      <c r="RU29" s="85"/>
      <c r="RV29" s="85"/>
      <c r="RW29" s="85"/>
      <c r="RX29" s="85"/>
      <c r="RY29" s="85"/>
      <c r="RZ29" s="85"/>
      <c r="SA29" s="85"/>
      <c r="SB29" s="85"/>
      <c r="SC29" s="85"/>
      <c r="SD29" s="85"/>
      <c r="SE29" s="85"/>
      <c r="SF29" s="85"/>
      <c r="SG29" s="85"/>
      <c r="SH29" s="85"/>
      <c r="SI29" s="85"/>
      <c r="SJ29" s="85"/>
      <c r="SK29" s="85"/>
      <c r="SL29" s="85"/>
      <c r="SM29" s="85"/>
      <c r="SN29" s="85"/>
      <c r="SO29" s="85"/>
      <c r="SP29" s="85"/>
      <c r="SQ29" s="85"/>
      <c r="SR29" s="85"/>
      <c r="SS29" s="85"/>
      <c r="ST29" s="85"/>
      <c r="SU29" s="85"/>
      <c r="SV29" s="85"/>
      <c r="SW29" s="85"/>
      <c r="SX29" s="85"/>
      <c r="SY29" s="85"/>
      <c r="SZ29" s="85"/>
      <c r="TA29" s="85"/>
      <c r="TB29" s="85"/>
      <c r="TC29" s="85"/>
      <c r="TD29" s="85"/>
      <c r="TE29" s="85"/>
      <c r="TF29" s="85"/>
      <c r="TG29" s="85"/>
      <c r="TH29" s="85"/>
      <c r="TI29" s="85"/>
      <c r="TJ29" s="85"/>
      <c r="TK29" s="85"/>
      <c r="TL29" s="85"/>
      <c r="TM29" s="85"/>
      <c r="TN29" s="85"/>
      <c r="TO29" s="85"/>
      <c r="TP29" s="85"/>
      <c r="TQ29" s="85"/>
      <c r="TR29" s="85"/>
      <c r="TS29" s="85"/>
      <c r="TT29" s="85"/>
      <c r="TU29" s="85"/>
      <c r="TV29" s="85"/>
      <c r="TW29" s="85"/>
      <c r="TX29" s="85"/>
      <c r="TY29" s="85"/>
      <c r="TZ29" s="85"/>
      <c r="UA29" s="85"/>
      <c r="UB29" s="85"/>
      <c r="UC29" s="85"/>
      <c r="UD29" s="85"/>
      <c r="UE29" s="85"/>
      <c r="UF29" s="85"/>
      <c r="UG29" s="85"/>
      <c r="UH29" s="85"/>
      <c r="UI29" s="85"/>
      <c r="UJ29" s="85"/>
      <c r="UK29" s="85"/>
      <c r="UL29" s="85"/>
      <c r="UM29" s="85"/>
      <c r="UN29" s="85"/>
      <c r="UO29" s="85"/>
      <c r="UP29" s="85"/>
      <c r="UQ29" s="85"/>
      <c r="UR29" s="85"/>
      <c r="US29" s="85"/>
      <c r="UT29" s="85"/>
      <c r="UU29" s="85"/>
      <c r="UV29" s="85"/>
      <c r="UW29" s="85"/>
      <c r="UX29" s="85"/>
      <c r="UY29" s="85"/>
      <c r="UZ29" s="85"/>
      <c r="VA29" s="85"/>
      <c r="VB29" s="85"/>
      <c r="VC29" s="85"/>
      <c r="VD29" s="85"/>
      <c r="VE29" s="85"/>
      <c r="VF29" s="85"/>
      <c r="VG29" s="85"/>
      <c r="VH29" s="85"/>
      <c r="VI29" s="85"/>
      <c r="VJ29" s="85"/>
      <c r="VK29" s="85"/>
      <c r="VL29" s="85"/>
      <c r="VM29" s="85"/>
      <c r="VN29" s="85"/>
      <c r="VO29" s="85"/>
      <c r="VP29" s="85"/>
      <c r="VQ29" s="85"/>
      <c r="VR29" s="85"/>
      <c r="VS29" s="85"/>
      <c r="VT29" s="85"/>
      <c r="VU29" s="85"/>
      <c r="VV29" s="85"/>
      <c r="VW29" s="85"/>
      <c r="VX29" s="85"/>
      <c r="VY29" s="85"/>
      <c r="VZ29" s="85"/>
      <c r="WA29" s="85"/>
      <c r="WB29" s="85"/>
      <c r="WC29" s="85"/>
      <c r="WD29" s="85"/>
      <c r="WE29" s="85"/>
      <c r="WF29" s="85"/>
      <c r="WG29" s="85"/>
      <c r="WH29" s="85"/>
      <c r="WI29" s="85"/>
      <c r="WJ29" s="85"/>
      <c r="WK29" s="85"/>
      <c r="WL29" s="85"/>
      <c r="WM29" s="85"/>
      <c r="WN29" s="85"/>
      <c r="WO29" s="85"/>
      <c r="WP29" s="85"/>
      <c r="WQ29" s="85"/>
      <c r="WR29" s="85"/>
      <c r="WS29" s="85"/>
      <c r="WT29" s="85"/>
      <c r="WU29" s="85"/>
      <c r="WV29" s="85"/>
      <c r="WW29" s="85"/>
      <c r="WX29" s="85"/>
      <c r="WY29" s="85"/>
      <c r="WZ29" s="85"/>
      <c r="XA29" s="85"/>
      <c r="XB29" s="85"/>
      <c r="XC29" s="85"/>
      <c r="XD29" s="85"/>
      <c r="XE29" s="85"/>
      <c r="XF29" s="85"/>
      <c r="XG29" s="85"/>
      <c r="XH29" s="85"/>
      <c r="XI29" s="85"/>
      <c r="XJ29" s="85"/>
      <c r="XK29" s="85"/>
      <c r="XL29" s="85"/>
      <c r="XM29" s="85"/>
      <c r="XN29" s="85"/>
      <c r="XO29" s="85"/>
      <c r="XP29" s="85"/>
      <c r="XQ29" s="85"/>
      <c r="XR29" s="85"/>
      <c r="XS29" s="85"/>
      <c r="XT29" s="85"/>
      <c r="XU29" s="85"/>
      <c r="XV29" s="85"/>
      <c r="XW29" s="85"/>
      <c r="XX29" s="85"/>
      <c r="XY29" s="85"/>
      <c r="XZ29" s="85"/>
      <c r="YA29" s="85"/>
      <c r="YB29" s="85"/>
      <c r="YC29" s="85"/>
      <c r="YD29" s="85"/>
      <c r="YE29" s="85"/>
      <c r="YF29" s="85"/>
      <c r="YG29" s="85"/>
      <c r="YH29" s="85"/>
      <c r="YI29" s="85"/>
      <c r="YJ29" s="85"/>
      <c r="YK29" s="85"/>
      <c r="YL29" s="85"/>
      <c r="YM29" s="85"/>
      <c r="YN29" s="85"/>
      <c r="YO29" s="85"/>
      <c r="YP29" s="85"/>
      <c r="YQ29" s="85"/>
      <c r="YR29" s="85"/>
      <c r="YS29" s="85"/>
      <c r="YT29" s="85"/>
      <c r="YU29" s="85"/>
      <c r="YV29" s="85"/>
      <c r="YW29" s="85"/>
      <c r="YX29" s="85"/>
      <c r="YY29" s="85"/>
      <c r="YZ29" s="85"/>
      <c r="ZA29" s="85"/>
      <c r="ZB29" s="85"/>
      <c r="ZC29" s="85"/>
      <c r="ZD29" s="85"/>
      <c r="ZE29" s="85"/>
      <c r="ZF29" s="85"/>
      <c r="ZG29" s="85"/>
      <c r="ZH29" s="85"/>
      <c r="ZI29" s="85"/>
      <c r="ZJ29" s="85"/>
      <c r="ZK29" s="85"/>
      <c r="ZL29" s="85"/>
      <c r="ZM29" s="85"/>
      <c r="ZN29" s="85"/>
      <c r="ZO29" s="85"/>
      <c r="ZP29" s="85"/>
      <c r="ZQ29" s="85"/>
      <c r="ZR29" s="85"/>
      <c r="ZS29" s="85"/>
      <c r="ZT29" s="85"/>
      <c r="ZU29" s="85"/>
      <c r="ZV29" s="85"/>
      <c r="ZW29" s="85"/>
      <c r="ZX29" s="85"/>
      <c r="ZY29" s="85"/>
      <c r="ZZ29" s="85"/>
      <c r="AAA29" s="85"/>
      <c r="AAB29" s="85"/>
      <c r="AAC29" s="85"/>
      <c r="AAD29" s="85"/>
      <c r="AAE29" s="85"/>
      <c r="AAF29" s="85"/>
      <c r="AAG29" s="85"/>
      <c r="AAH29" s="85"/>
      <c r="AAI29" s="85"/>
      <c r="AAJ29" s="85"/>
      <c r="AAK29" s="85"/>
      <c r="AAL29" s="85"/>
      <c r="AAM29" s="85"/>
      <c r="AAN29" s="85"/>
      <c r="AAO29" s="85"/>
      <c r="AAP29" s="85"/>
      <c r="AAQ29" s="85"/>
      <c r="AAR29" s="85"/>
      <c r="AAS29" s="85"/>
      <c r="AAT29" s="85"/>
      <c r="AAU29" s="85"/>
      <c r="AAV29" s="85"/>
      <c r="AAW29" s="85"/>
      <c r="AAX29" s="85"/>
      <c r="AAY29" s="85"/>
      <c r="AAZ29" s="85"/>
      <c r="ABA29" s="85"/>
      <c r="ABB29" s="85"/>
      <c r="ABC29" s="85"/>
      <c r="ABD29" s="85"/>
      <c r="ABE29" s="85"/>
      <c r="ABF29" s="85"/>
      <c r="ABG29" s="85"/>
      <c r="ABH29" s="85"/>
      <c r="ABI29" s="85"/>
      <c r="ABJ29" s="85"/>
    </row>
    <row r="30" spans="1:738" ht="19.5" customHeight="1" thickBot="1" x14ac:dyDescent="0.35">
      <c r="A30" s="284" t="s">
        <v>398</v>
      </c>
      <c r="B30" s="285"/>
      <c r="C30" s="285"/>
      <c r="D30" s="285"/>
      <c r="E30" s="285"/>
      <c r="F30" s="285"/>
      <c r="G30" s="285"/>
      <c r="H30" s="285"/>
      <c r="I30" s="285"/>
      <c r="J30" s="297">
        <f>I13</f>
        <v>1</v>
      </c>
      <c r="K30" s="297"/>
      <c r="L30" s="25" t="s">
        <v>22</v>
      </c>
      <c r="M30" s="292"/>
      <c r="N30" s="292"/>
      <c r="O30" s="285" t="s">
        <v>381</v>
      </c>
      <c r="P30" s="285"/>
      <c r="Q30" s="285"/>
      <c r="R30" s="285"/>
      <c r="S30" s="285"/>
      <c r="T30" s="23">
        <f>IFERROR(AY10,"ERRO")</f>
        <v>16.802052196060234</v>
      </c>
      <c r="U30" s="251" t="s">
        <v>2</v>
      </c>
      <c r="V30" s="251"/>
      <c r="W30" s="252"/>
      <c r="AP30" s="185" t="s">
        <v>426</v>
      </c>
      <c r="AQ30" s="186"/>
      <c r="AR30" s="187"/>
      <c r="AS30" s="187">
        <v>10.9</v>
      </c>
      <c r="AT30" s="187">
        <v>14.3</v>
      </c>
      <c r="AU30" s="187">
        <v>18.2</v>
      </c>
      <c r="AV30" s="54" t="s">
        <v>0</v>
      </c>
      <c r="BE30" s="115" t="s">
        <v>203</v>
      </c>
      <c r="BF30" s="68">
        <v>38</v>
      </c>
      <c r="BG30" s="68">
        <v>29.2</v>
      </c>
      <c r="BH30" s="83">
        <v>50</v>
      </c>
      <c r="BI30" s="49"/>
    </row>
    <row r="31" spans="1:738" ht="20.25" customHeight="1" x14ac:dyDescent="0.3">
      <c r="A31" s="253"/>
      <c r="B31" s="254"/>
      <c r="C31" s="254"/>
      <c r="D31" s="254"/>
      <c r="E31" s="254"/>
      <c r="F31" s="254"/>
      <c r="G31" s="254"/>
      <c r="H31" s="254"/>
      <c r="I31" s="254"/>
      <c r="J31" s="340"/>
      <c r="K31" s="340"/>
      <c r="L31" s="134"/>
      <c r="M31" s="292"/>
      <c r="N31" s="292"/>
      <c r="O31" s="285" t="s">
        <v>409</v>
      </c>
      <c r="P31" s="285"/>
      <c r="Q31" s="285"/>
      <c r="R31" s="285"/>
      <c r="S31" s="285"/>
      <c r="T31" s="23">
        <f>VLOOKUP(BE14,BE22:BH522,4,FALSE)</f>
        <v>30</v>
      </c>
      <c r="U31" s="251" t="s">
        <v>2</v>
      </c>
      <c r="V31" s="251"/>
      <c r="W31" s="252"/>
      <c r="AP31" s="188" t="s">
        <v>427</v>
      </c>
      <c r="AQ31" s="189"/>
      <c r="AR31" s="190" t="s">
        <v>16</v>
      </c>
      <c r="AS31" s="191">
        <v>1</v>
      </c>
      <c r="AT31" s="191">
        <v>1</v>
      </c>
      <c r="AU31" s="191">
        <v>1</v>
      </c>
      <c r="BE31" s="115" t="s">
        <v>204</v>
      </c>
      <c r="BF31" s="68">
        <v>36</v>
      </c>
      <c r="BG31" s="68">
        <v>23.4</v>
      </c>
      <c r="BH31" s="83">
        <v>50</v>
      </c>
    </row>
    <row r="32" spans="1:738" ht="22.5" customHeight="1" x14ac:dyDescent="0.3">
      <c r="A32" s="253" t="s">
        <v>0</v>
      </c>
      <c r="B32" s="254"/>
      <c r="C32" s="254"/>
      <c r="D32" s="254"/>
      <c r="E32" s="254"/>
      <c r="F32" s="254"/>
      <c r="G32" s="254"/>
      <c r="H32" s="254"/>
      <c r="I32" s="254"/>
      <c r="J32" s="342">
        <v>18.2</v>
      </c>
      <c r="K32" s="342"/>
      <c r="L32" s="134"/>
      <c r="M32" s="292"/>
      <c r="N32" s="292"/>
      <c r="O32" s="285" t="s">
        <v>382</v>
      </c>
      <c r="P32" s="285"/>
      <c r="Q32" s="285"/>
      <c r="R32" s="285"/>
      <c r="S32" s="285"/>
      <c r="T32" s="23">
        <f>IFERROR((+Z28*Y28),"VERIFICAR BOCAL")</f>
        <v>3.211467360184078</v>
      </c>
      <c r="U32" s="251" t="s">
        <v>2</v>
      </c>
      <c r="V32" s="251"/>
      <c r="W32" s="252"/>
      <c r="Z32" s="109"/>
      <c r="AD32" s="52" t="s">
        <v>55</v>
      </c>
      <c r="AG32" s="52" t="s">
        <v>56</v>
      </c>
      <c r="AJ32" s="11">
        <v>10</v>
      </c>
      <c r="AP32" s="192" t="s">
        <v>428</v>
      </c>
      <c r="AQ32" s="193"/>
      <c r="AR32" s="190" t="s">
        <v>24</v>
      </c>
      <c r="AS32" s="191">
        <v>50</v>
      </c>
      <c r="AT32" s="191">
        <v>50</v>
      </c>
      <c r="AU32" s="191">
        <v>50</v>
      </c>
      <c r="BE32" s="115" t="s">
        <v>205</v>
      </c>
      <c r="BF32" s="68">
        <v>34</v>
      </c>
      <c r="BG32" s="68">
        <v>18.5</v>
      </c>
      <c r="BH32" s="83">
        <v>50</v>
      </c>
    </row>
    <row r="33" spans="1:78" ht="30" customHeight="1" x14ac:dyDescent="0.3">
      <c r="A33" s="293" t="s">
        <v>399</v>
      </c>
      <c r="B33" s="294"/>
      <c r="C33" s="294"/>
      <c r="D33" s="294"/>
      <c r="E33" s="294"/>
      <c r="F33" s="294"/>
      <c r="G33" s="294"/>
      <c r="H33" s="294"/>
      <c r="I33" s="294"/>
      <c r="J33" s="341">
        <f>IFERROR(J29*J30,"ERRO")</f>
        <v>18.2</v>
      </c>
      <c r="K33" s="341"/>
      <c r="L33" s="31" t="s">
        <v>3</v>
      </c>
      <c r="M33" s="292"/>
      <c r="N33" s="292"/>
      <c r="O33" s="339" t="s">
        <v>383</v>
      </c>
      <c r="P33" s="339"/>
      <c r="Q33" s="339"/>
      <c r="R33" s="339"/>
      <c r="S33" s="339"/>
      <c r="T33" s="30">
        <f>IFERROR(SUM(T27:T32),"VERIFICAR BOCAL")</f>
        <v>67.440814563865629</v>
      </c>
      <c r="U33" s="337" t="s">
        <v>2</v>
      </c>
      <c r="V33" s="337"/>
      <c r="W33" s="338"/>
      <c r="X33" s="14" t="s">
        <v>79</v>
      </c>
      <c r="Z33" s="14" t="s">
        <v>80</v>
      </c>
      <c r="AD33" s="14">
        <f>(E36+(G36/60))/L36</f>
        <v>8</v>
      </c>
      <c r="AG33" s="14">
        <f>IFERROR(I14/AD33,"ERRO")</f>
        <v>10</v>
      </c>
      <c r="AJ33" s="11">
        <v>12</v>
      </c>
      <c r="AK33" s="11" t="s">
        <v>466</v>
      </c>
      <c r="AP33" s="192" t="s">
        <v>429</v>
      </c>
      <c r="AQ33" s="193"/>
      <c r="AR33" s="190" t="s">
        <v>24</v>
      </c>
      <c r="AS33" s="194">
        <f>$AQ$27*1000</f>
        <v>44</v>
      </c>
      <c r="AT33" s="194">
        <f t="shared" ref="AT33:AU33" si="2">$AQ$27*1000</f>
        <v>44</v>
      </c>
      <c r="AU33" s="194">
        <f t="shared" si="2"/>
        <v>44</v>
      </c>
      <c r="BE33" s="115" t="s">
        <v>206</v>
      </c>
      <c r="BF33" s="68" t="s">
        <v>458</v>
      </c>
      <c r="BG33" s="68" t="s">
        <v>458</v>
      </c>
      <c r="BH33" s="83" t="s">
        <v>458</v>
      </c>
    </row>
    <row r="34" spans="1:78" ht="19.5" customHeight="1" thickBot="1" x14ac:dyDescent="0.35">
      <c r="A34" s="175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3"/>
      <c r="O34" s="133"/>
      <c r="P34" s="135"/>
      <c r="Q34" s="135"/>
      <c r="R34" s="259" t="str">
        <f>AP16</f>
        <v>Cálculo da Perda de Carga  Método de Hazen-Willians</v>
      </c>
      <c r="S34" s="259"/>
      <c r="T34" s="259"/>
      <c r="U34" s="259"/>
      <c r="V34" s="259"/>
      <c r="W34" s="176"/>
      <c r="X34" s="11">
        <f>(J41+(L41/60))*L36</f>
        <v>8</v>
      </c>
      <c r="Z34" s="54">
        <f>X34-J37</f>
        <v>0</v>
      </c>
      <c r="AP34" s="192" t="s">
        <v>430</v>
      </c>
      <c r="AQ34" s="193"/>
      <c r="AR34" s="190" t="s">
        <v>431</v>
      </c>
      <c r="AS34" s="195">
        <f>T16/3.6</f>
        <v>5.0555555555555554</v>
      </c>
      <c r="AT34" s="195">
        <v>3.97</v>
      </c>
      <c r="AU34" s="196">
        <v>5.05</v>
      </c>
      <c r="BE34" s="116" t="s">
        <v>207</v>
      </c>
      <c r="BF34" s="104" t="s">
        <v>456</v>
      </c>
      <c r="BG34" s="104" t="s">
        <v>456</v>
      </c>
      <c r="BH34" s="105" t="s">
        <v>456</v>
      </c>
    </row>
    <row r="35" spans="1:78" ht="19.5" customHeight="1" thickTop="1" x14ac:dyDescent="0.3">
      <c r="A35" s="331" t="s">
        <v>384</v>
      </c>
      <c r="B35" s="332"/>
      <c r="C35" s="332"/>
      <c r="D35" s="332"/>
      <c r="E35" s="332"/>
      <c r="F35" s="332"/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3"/>
      <c r="X35" s="11">
        <f>0.41*L36</f>
        <v>0.41</v>
      </c>
      <c r="Z35" s="11">
        <f>X35-J38</f>
        <v>0.41</v>
      </c>
      <c r="AA35" s="110"/>
      <c r="AP35" s="192" t="s">
        <v>432</v>
      </c>
      <c r="AQ35" s="193"/>
      <c r="AR35" s="190" t="s">
        <v>433</v>
      </c>
      <c r="AS35" s="196">
        <f>((4*AS34)*1000)/(3.14*(AS33^2))</f>
        <v>3.3265486363343921</v>
      </c>
      <c r="AT35" s="196">
        <f>((4*AT34)*1000)/(3.14*(AT33^2))</f>
        <v>2.6122545665105017</v>
      </c>
      <c r="AU35" s="196">
        <f>((4*AU34)*1000)/(3.14*(AU33^2))</f>
        <v>3.3228930883823762</v>
      </c>
      <c r="BE35" s="114" t="s">
        <v>208</v>
      </c>
      <c r="BF35" s="73">
        <v>41</v>
      </c>
      <c r="BG35" s="73">
        <v>35.6</v>
      </c>
      <c r="BH35" s="74">
        <v>50</v>
      </c>
    </row>
    <row r="36" spans="1:78" ht="19.5" customHeight="1" x14ac:dyDescent="0.3">
      <c r="A36" s="352" t="s">
        <v>420</v>
      </c>
      <c r="B36" s="353"/>
      <c r="C36" s="353"/>
      <c r="D36" s="353"/>
      <c r="E36" s="178">
        <v>8</v>
      </c>
      <c r="F36" s="142" t="s">
        <v>23</v>
      </c>
      <c r="G36" s="178">
        <v>0</v>
      </c>
      <c r="H36" s="143" t="s">
        <v>78</v>
      </c>
      <c r="I36" s="334" t="s">
        <v>413</v>
      </c>
      <c r="J36" s="335"/>
      <c r="K36" s="336"/>
      <c r="L36" s="371">
        <v>1</v>
      </c>
      <c r="M36" s="371"/>
      <c r="N36" s="371"/>
      <c r="O36" s="141" t="s">
        <v>22</v>
      </c>
      <c r="P36" s="370" t="s">
        <v>407</v>
      </c>
      <c r="Q36" s="370"/>
      <c r="R36" s="370"/>
      <c r="S36" s="370"/>
      <c r="T36" s="343">
        <f>IFERROR(ROUNDDOWN((J42/INGRESO!B18),0),"ERRO")</f>
        <v>5</v>
      </c>
      <c r="U36" s="343"/>
      <c r="V36" s="343"/>
      <c r="W36" s="177" t="s">
        <v>15</v>
      </c>
      <c r="X36" s="11">
        <f>X34+X35</f>
        <v>8.41</v>
      </c>
      <c r="Z36" s="54">
        <f>X36-J39</f>
        <v>0.41000000000000014</v>
      </c>
      <c r="AP36" s="197" t="s">
        <v>434</v>
      </c>
      <c r="AQ36" s="198"/>
      <c r="AR36" s="190" t="s">
        <v>16</v>
      </c>
      <c r="AS36" s="199">
        <f>(POWER(10,5)*7.89*POWER(AS34,1.75)*AS31)/POWER(AS33,4.75)</f>
        <v>0.21002565245075291</v>
      </c>
      <c r="AT36" s="199">
        <f>(POWER(10,5)*7.89*POWER(AT34,1.75)*AT31)/POWER(AT33,4.75)</f>
        <v>0.13758154328808664</v>
      </c>
      <c r="AU36" s="199">
        <f>(POWER(10,5)*7.89*POWER(AU34,1.75)*AU31)/POWER(AU33,4.75)</f>
        <v>0.20962192342096511</v>
      </c>
      <c r="BE36" s="115" t="s">
        <v>209</v>
      </c>
      <c r="BF36" s="68">
        <v>38</v>
      </c>
      <c r="BG36" s="68">
        <v>29.2</v>
      </c>
      <c r="BH36" s="83">
        <v>50</v>
      </c>
    </row>
    <row r="37" spans="1:78" s="45" customFormat="1" ht="19.5" customHeight="1" x14ac:dyDescent="0.3">
      <c r="A37" s="284" t="s">
        <v>406</v>
      </c>
      <c r="B37" s="285"/>
      <c r="C37" s="285"/>
      <c r="D37" s="285"/>
      <c r="E37" s="285"/>
      <c r="F37" s="285"/>
      <c r="G37" s="285"/>
      <c r="H37" s="285"/>
      <c r="I37" s="285"/>
      <c r="J37" s="136">
        <f>IFERROR(ROUNDDOWN(X34,0),"ERRO")</f>
        <v>8</v>
      </c>
      <c r="K37" s="137" t="s">
        <v>23</v>
      </c>
      <c r="L37" s="138">
        <f>IFERROR(ROUNDUP((Z34*60),0),"ERRO")</f>
        <v>0</v>
      </c>
      <c r="M37" s="344" t="s">
        <v>78</v>
      </c>
      <c r="N37" s="344"/>
      <c r="O37" s="285" t="s">
        <v>408</v>
      </c>
      <c r="P37" s="285"/>
      <c r="Q37" s="285"/>
      <c r="R37" s="285"/>
      <c r="S37" s="285"/>
      <c r="T37" s="26"/>
      <c r="U37" s="328" t="s">
        <v>51</v>
      </c>
      <c r="V37" s="328"/>
      <c r="W37" s="329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200" t="s">
        <v>435</v>
      </c>
      <c r="AQ37" s="201" t="s">
        <v>436</v>
      </c>
      <c r="AR37" s="190" t="s">
        <v>437</v>
      </c>
      <c r="AS37" s="199" t="e">
        <f>(POWER(10,5)*7.89*POWER($D$61,1.75)*100)/POWER($D$60,4.75)</f>
        <v>#DIV/0!</v>
      </c>
      <c r="AT37" s="199" t="e">
        <f>(POWER(10,5)*7.89*POWER($E$61,1.75)*100)/POWER($E$60,4.75)</f>
        <v>#DIV/0!</v>
      </c>
      <c r="AU37" s="199" t="e">
        <f>(POWER(10,5)*7.89*POWER($E$61,1.75)*100)/POWER($E$60,4.75)</f>
        <v>#DIV/0!</v>
      </c>
      <c r="AV37" s="11"/>
      <c r="AW37" s="11"/>
      <c r="AX37" s="11"/>
      <c r="AY37" s="11"/>
      <c r="AZ37" s="11"/>
      <c r="BA37" s="11"/>
      <c r="BB37" s="11"/>
      <c r="BC37" s="11"/>
      <c r="BD37" s="11"/>
      <c r="BE37" s="115" t="s">
        <v>210</v>
      </c>
      <c r="BF37" s="68">
        <v>36</v>
      </c>
      <c r="BG37" s="68">
        <v>23.4</v>
      </c>
      <c r="BH37" s="83">
        <v>50</v>
      </c>
      <c r="BI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</row>
    <row r="38" spans="1:78" s="45" customFormat="1" ht="19.5" customHeight="1" x14ac:dyDescent="0.2">
      <c r="A38" s="284" t="s">
        <v>385</v>
      </c>
      <c r="B38" s="285"/>
      <c r="C38" s="285"/>
      <c r="D38" s="285"/>
      <c r="E38" s="285"/>
      <c r="F38" s="285"/>
      <c r="G38" s="285"/>
      <c r="H38" s="285"/>
      <c r="I38" s="285"/>
      <c r="J38" s="28">
        <f>ROUNDDOWN(X35,0)</f>
        <v>0</v>
      </c>
      <c r="K38" s="137" t="s">
        <v>23</v>
      </c>
      <c r="L38" s="139">
        <f>ROUNDUP((Z35*60),0)</f>
        <v>25</v>
      </c>
      <c r="M38" s="344" t="s">
        <v>78</v>
      </c>
      <c r="N38" s="344"/>
      <c r="O38" s="285" t="s">
        <v>387</v>
      </c>
      <c r="P38" s="285"/>
      <c r="Q38" s="285"/>
      <c r="R38" s="285"/>
      <c r="S38" s="285"/>
      <c r="T38" s="23">
        <f>T19</f>
        <v>0.42335999999999996</v>
      </c>
      <c r="U38" s="417" t="s">
        <v>21</v>
      </c>
      <c r="V38" s="417"/>
      <c r="W38" s="418"/>
      <c r="X38" s="11">
        <f>I14/J40</f>
        <v>8</v>
      </c>
      <c r="Y38" s="11"/>
      <c r="Z38" s="54">
        <f>X38-J41</f>
        <v>0</v>
      </c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5" t="s">
        <v>211</v>
      </c>
      <c r="BF38" s="68" t="s">
        <v>457</v>
      </c>
      <c r="BG38" s="68" t="s">
        <v>457</v>
      </c>
      <c r="BH38" s="83" t="s">
        <v>457</v>
      </c>
      <c r="BI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</row>
    <row r="39" spans="1:78" s="45" customFormat="1" ht="19.5" customHeight="1" x14ac:dyDescent="0.2">
      <c r="A39" s="284" t="s">
        <v>405</v>
      </c>
      <c r="B39" s="285"/>
      <c r="C39" s="285"/>
      <c r="D39" s="285"/>
      <c r="E39" s="285"/>
      <c r="F39" s="285"/>
      <c r="G39" s="285"/>
      <c r="H39" s="285"/>
      <c r="I39" s="285"/>
      <c r="J39" s="136">
        <f>IFERROR(ROUNDDOWN(X36,0),"ERRO")</f>
        <v>8</v>
      </c>
      <c r="K39" s="137" t="s">
        <v>23</v>
      </c>
      <c r="L39" s="138">
        <f>IFERROR(ROUNDUP((Z36*60),0),"ERRO")</f>
        <v>25</v>
      </c>
      <c r="M39" s="344" t="s">
        <v>78</v>
      </c>
      <c r="N39" s="344"/>
      <c r="O39" s="285" t="s">
        <v>388</v>
      </c>
      <c r="P39" s="285"/>
      <c r="Q39" s="285"/>
      <c r="R39" s="285"/>
      <c r="S39" s="285"/>
      <c r="T39" s="23">
        <f>IFERROR((L36*T38),"ERRO")</f>
        <v>0.42335999999999996</v>
      </c>
      <c r="U39" s="328" t="s">
        <v>21</v>
      </c>
      <c r="V39" s="328"/>
      <c r="W39" s="329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5" t="s">
        <v>212</v>
      </c>
      <c r="BF39" s="68" t="s">
        <v>457</v>
      </c>
      <c r="BG39" s="68" t="s">
        <v>457</v>
      </c>
      <c r="BH39" s="83" t="s">
        <v>457</v>
      </c>
      <c r="BI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</row>
    <row r="40" spans="1:78" s="45" customFormat="1" ht="17.25" customHeight="1" thickBot="1" x14ac:dyDescent="0.25">
      <c r="A40" s="284" t="s">
        <v>386</v>
      </c>
      <c r="B40" s="285"/>
      <c r="C40" s="285"/>
      <c r="D40" s="285"/>
      <c r="E40" s="285"/>
      <c r="F40" s="285"/>
      <c r="G40" s="285"/>
      <c r="H40" s="285"/>
      <c r="I40" s="285"/>
      <c r="J40" s="346">
        <f>AG33</f>
        <v>10</v>
      </c>
      <c r="K40" s="347"/>
      <c r="L40" s="348"/>
      <c r="M40" s="344" t="s">
        <v>27</v>
      </c>
      <c r="N40" s="344"/>
      <c r="O40" s="285" t="s">
        <v>389</v>
      </c>
      <c r="P40" s="285"/>
      <c r="Q40" s="285"/>
      <c r="R40" s="285"/>
      <c r="S40" s="285"/>
      <c r="T40" s="44">
        <f>(J40/60)*100</f>
        <v>16.666666666666664</v>
      </c>
      <c r="U40" s="419" t="s">
        <v>90</v>
      </c>
      <c r="V40" s="419"/>
      <c r="W40" s="420"/>
      <c r="BB40" s="11"/>
      <c r="BC40" s="11"/>
      <c r="BD40" s="11"/>
      <c r="BE40" s="116" t="s">
        <v>217</v>
      </c>
      <c r="BF40" s="104" t="s">
        <v>456</v>
      </c>
      <c r="BG40" s="104" t="s">
        <v>456</v>
      </c>
      <c r="BH40" s="105" t="s">
        <v>456</v>
      </c>
      <c r="BI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</row>
    <row r="41" spans="1:78" s="45" customFormat="1" ht="15.75" thickTop="1" x14ac:dyDescent="0.2">
      <c r="A41" s="284" t="s">
        <v>404</v>
      </c>
      <c r="B41" s="285"/>
      <c r="C41" s="285"/>
      <c r="D41" s="285"/>
      <c r="E41" s="285"/>
      <c r="F41" s="285"/>
      <c r="G41" s="285"/>
      <c r="H41" s="285"/>
      <c r="I41" s="285"/>
      <c r="J41" s="140">
        <f>IFERROR(ROUNDDOWN(X38,0),"ERRO")</f>
        <v>8</v>
      </c>
      <c r="K41" s="137" t="s">
        <v>23</v>
      </c>
      <c r="L41" s="138">
        <f>IFERROR(ROUNDUP((Z38*60),0),"ERRO")</f>
        <v>0</v>
      </c>
      <c r="M41" s="344" t="s">
        <v>78</v>
      </c>
      <c r="N41" s="344"/>
      <c r="O41" s="285" t="s">
        <v>416</v>
      </c>
      <c r="P41" s="285"/>
      <c r="Q41" s="285"/>
      <c r="R41" s="285"/>
      <c r="S41" s="285"/>
      <c r="T41" s="23">
        <f>IFERROR(T36*T39,"ERRO")</f>
        <v>2.1167999999999996</v>
      </c>
      <c r="U41" s="328" t="s">
        <v>21</v>
      </c>
      <c r="V41" s="328"/>
      <c r="W41" s="329"/>
      <c r="BB41" s="11"/>
      <c r="BC41" s="11"/>
      <c r="BD41" s="11"/>
      <c r="BE41" s="114" t="s">
        <v>200</v>
      </c>
      <c r="BF41" s="117">
        <v>37</v>
      </c>
      <c r="BG41" s="117">
        <v>31.9</v>
      </c>
      <c r="BH41" s="118">
        <v>40</v>
      </c>
      <c r="BI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</row>
    <row r="42" spans="1:78" s="45" customFormat="1" ht="18" x14ac:dyDescent="0.2">
      <c r="A42" s="282" t="s">
        <v>403</v>
      </c>
      <c r="B42" s="283"/>
      <c r="C42" s="283"/>
      <c r="D42" s="283"/>
      <c r="E42" s="283"/>
      <c r="F42" s="283"/>
      <c r="G42" s="283"/>
      <c r="H42" s="283"/>
      <c r="I42" s="283"/>
      <c r="J42" s="349">
        <f>IFERROR((T16*1000)*(J41+(L41/60))/(T19*10000),"ERRO")</f>
        <v>34.391534391534393</v>
      </c>
      <c r="K42" s="350"/>
      <c r="L42" s="351"/>
      <c r="M42" s="345" t="s">
        <v>24</v>
      </c>
      <c r="N42" s="345"/>
      <c r="O42" s="283" t="s">
        <v>390</v>
      </c>
      <c r="P42" s="283"/>
      <c r="Q42" s="283"/>
      <c r="R42" s="283"/>
      <c r="S42" s="283"/>
      <c r="T42" s="230">
        <f>IFERROR(T41*I13,"ERRO")</f>
        <v>2.1167999999999996</v>
      </c>
      <c r="U42" s="421" t="s">
        <v>21</v>
      </c>
      <c r="V42" s="421"/>
      <c r="W42" s="422"/>
      <c r="BB42" s="11"/>
      <c r="BC42" s="11"/>
      <c r="BD42" s="11"/>
      <c r="BE42" s="115" t="s">
        <v>201</v>
      </c>
      <c r="BF42" s="119">
        <v>35</v>
      </c>
      <c r="BG42" s="119">
        <v>26.2</v>
      </c>
      <c r="BH42" s="120">
        <v>40</v>
      </c>
      <c r="BI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</row>
    <row r="43" spans="1:78" s="45" customFormat="1" ht="18" x14ac:dyDescent="0.2">
      <c r="A43" s="285" t="s">
        <v>487</v>
      </c>
      <c r="B43" s="285"/>
      <c r="C43" s="285"/>
      <c r="D43" s="285"/>
      <c r="E43" s="285"/>
      <c r="F43" s="285"/>
      <c r="G43" s="285"/>
      <c r="H43" s="285"/>
      <c r="I43" s="285"/>
      <c r="J43" s="364">
        <f>RESUMEN!B17</f>
        <v>145.6</v>
      </c>
      <c r="K43" s="364"/>
      <c r="L43" s="364"/>
      <c r="M43" s="344" t="s">
        <v>486</v>
      </c>
      <c r="N43" s="344"/>
      <c r="O43" s="285"/>
      <c r="P43" s="285"/>
      <c r="Q43" s="285"/>
      <c r="R43" s="285"/>
      <c r="S43" s="285"/>
      <c r="T43" s="23"/>
      <c r="U43" s="328"/>
      <c r="V43" s="328"/>
      <c r="W43" s="328"/>
      <c r="BB43" s="11"/>
      <c r="BC43" s="11"/>
      <c r="BD43" s="11"/>
      <c r="BE43" s="115" t="s">
        <v>213</v>
      </c>
      <c r="BF43" s="119">
        <v>34</v>
      </c>
      <c r="BG43" s="119">
        <v>21</v>
      </c>
      <c r="BH43" s="120">
        <v>40</v>
      </c>
      <c r="BI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</row>
    <row r="44" spans="1:78" s="45" customFormat="1" ht="18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J44" s="364"/>
      <c r="K44" s="364"/>
      <c r="L44" s="364"/>
      <c r="M44" s="344"/>
      <c r="N44" s="344"/>
      <c r="O44" s="285"/>
      <c r="P44" s="285"/>
      <c r="Q44" s="285"/>
      <c r="R44" s="285"/>
      <c r="S44" s="285"/>
      <c r="T44" s="23"/>
      <c r="U44" s="328"/>
      <c r="V44" s="328"/>
      <c r="W44" s="328"/>
      <c r="BB44" s="11"/>
      <c r="BC44" s="11"/>
      <c r="BD44" s="11"/>
      <c r="BE44" s="115" t="s">
        <v>214</v>
      </c>
      <c r="BF44" s="119">
        <v>31</v>
      </c>
      <c r="BG44" s="119">
        <v>16.600000000000001</v>
      </c>
      <c r="BH44" s="120">
        <v>40</v>
      </c>
      <c r="BI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</row>
    <row r="45" spans="1:78" s="45" customFormat="1" ht="15" x14ac:dyDescent="0.2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BB45" s="11"/>
      <c r="BC45" s="11"/>
      <c r="BD45" s="11"/>
      <c r="BE45" s="115" t="s">
        <v>215</v>
      </c>
      <c r="BF45" s="119">
        <v>27</v>
      </c>
      <c r="BG45" s="119">
        <v>12.6</v>
      </c>
      <c r="BH45" s="120">
        <v>40</v>
      </c>
      <c r="BI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</row>
    <row r="46" spans="1:78" s="45" customFormat="1" ht="15.75" thickBot="1" x14ac:dyDescent="0.25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BB46" s="11"/>
      <c r="BC46" s="11"/>
      <c r="BD46" s="11"/>
      <c r="BE46" s="116" t="s">
        <v>216</v>
      </c>
      <c r="BF46" s="104" t="s">
        <v>456</v>
      </c>
      <c r="BG46" s="104" t="s">
        <v>456</v>
      </c>
      <c r="BH46" s="105" t="s">
        <v>456</v>
      </c>
      <c r="BI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</row>
    <row r="47" spans="1:78" s="45" customFormat="1" ht="15.75" thickTop="1" x14ac:dyDescent="0.2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BB47" s="11"/>
      <c r="BC47" s="11"/>
      <c r="BD47" s="11"/>
      <c r="BE47" s="114" t="s">
        <v>218</v>
      </c>
      <c r="BF47" s="117">
        <v>37</v>
      </c>
      <c r="BG47" s="117">
        <v>31.9</v>
      </c>
      <c r="BH47" s="118">
        <v>40</v>
      </c>
      <c r="BI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</row>
    <row r="48" spans="1:78" s="45" customFormat="1" ht="15" x14ac:dyDescent="0.2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BB48" s="11"/>
      <c r="BC48" s="11"/>
      <c r="BD48" s="11"/>
      <c r="BE48" s="115" t="s">
        <v>219</v>
      </c>
      <c r="BF48" s="119">
        <v>35</v>
      </c>
      <c r="BG48" s="119">
        <v>26.2</v>
      </c>
      <c r="BH48" s="120">
        <v>40</v>
      </c>
      <c r="BI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</row>
    <row r="49" spans="1:78" s="45" customFormat="1" ht="15" x14ac:dyDescent="0.2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BB49" s="11"/>
      <c r="BC49" s="11"/>
      <c r="BD49" s="11"/>
      <c r="BE49" s="115" t="s">
        <v>220</v>
      </c>
      <c r="BF49" s="119">
        <v>34</v>
      </c>
      <c r="BG49" s="119">
        <v>21</v>
      </c>
      <c r="BH49" s="120">
        <v>40</v>
      </c>
      <c r="BI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</row>
    <row r="50" spans="1:78" s="45" customFormat="1" ht="15" x14ac:dyDescent="0.2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BB50" s="11"/>
      <c r="BC50" s="11"/>
      <c r="BD50" s="11"/>
      <c r="BE50" s="115" t="s">
        <v>221</v>
      </c>
      <c r="BF50" s="119">
        <v>31</v>
      </c>
      <c r="BG50" s="119">
        <v>16.600000000000001</v>
      </c>
      <c r="BH50" s="120">
        <v>40</v>
      </c>
      <c r="BI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</row>
    <row r="51" spans="1:78" s="45" customFormat="1" ht="15" x14ac:dyDescent="0.2">
      <c r="A51" s="111"/>
      <c r="B51" s="111"/>
      <c r="C51" s="330" t="s">
        <v>0</v>
      </c>
      <c r="D51" s="330"/>
      <c r="E51" s="112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BB51" s="11"/>
      <c r="BC51" s="11"/>
      <c r="BD51" s="11"/>
      <c r="BE51" s="115" t="s">
        <v>222</v>
      </c>
      <c r="BF51" s="119">
        <v>27</v>
      </c>
      <c r="BG51" s="119">
        <v>12.6</v>
      </c>
      <c r="BH51" s="120">
        <v>40</v>
      </c>
      <c r="BI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</row>
    <row r="52" spans="1:78" s="45" customFormat="1" ht="15.75" thickBot="1" x14ac:dyDescent="0.25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BB52" s="11"/>
      <c r="BC52" s="11"/>
      <c r="BD52" s="11"/>
      <c r="BE52" s="116" t="s">
        <v>223</v>
      </c>
      <c r="BF52" s="104" t="s">
        <v>456</v>
      </c>
      <c r="BG52" s="104" t="s">
        <v>456</v>
      </c>
      <c r="BH52" s="105" t="s">
        <v>456</v>
      </c>
      <c r="BI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</row>
    <row r="53" spans="1:78" s="45" customFormat="1" ht="15.75" thickTop="1" x14ac:dyDescent="0.2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BB53" s="11"/>
      <c r="BC53" s="11"/>
      <c r="BD53" s="11"/>
      <c r="BE53" s="114" t="s">
        <v>224</v>
      </c>
      <c r="BF53" s="117">
        <v>37</v>
      </c>
      <c r="BG53" s="117">
        <v>31.9</v>
      </c>
      <c r="BH53" s="118">
        <v>40</v>
      </c>
      <c r="BI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</row>
    <row r="54" spans="1:78" s="45" customFormat="1" ht="15" x14ac:dyDescent="0.2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BB54" s="11"/>
      <c r="BC54" s="11"/>
      <c r="BD54" s="11"/>
      <c r="BE54" s="115" t="s">
        <v>225</v>
      </c>
      <c r="BF54" s="119">
        <v>35</v>
      </c>
      <c r="BG54" s="119">
        <v>26.2</v>
      </c>
      <c r="BH54" s="120">
        <v>40</v>
      </c>
      <c r="BI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</row>
    <row r="55" spans="1:78" s="45" customFormat="1" ht="15" x14ac:dyDescent="0.2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BB55" s="11"/>
      <c r="BC55" s="11"/>
      <c r="BD55" s="11"/>
      <c r="BE55" s="115" t="s">
        <v>226</v>
      </c>
      <c r="BF55" s="119">
        <v>34</v>
      </c>
      <c r="BG55" s="119">
        <v>21</v>
      </c>
      <c r="BH55" s="120">
        <v>40</v>
      </c>
      <c r="BI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</row>
    <row r="56" spans="1:78" s="45" customFormat="1" ht="15" x14ac:dyDescent="0.2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BB56" s="11"/>
      <c r="BC56" s="11"/>
      <c r="BD56" s="11"/>
      <c r="BE56" s="115" t="s">
        <v>227</v>
      </c>
      <c r="BF56" s="68" t="s">
        <v>457</v>
      </c>
      <c r="BG56" s="68" t="s">
        <v>457</v>
      </c>
      <c r="BH56" s="83" t="s">
        <v>457</v>
      </c>
      <c r="BI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</row>
    <row r="57" spans="1:78" s="45" customFormat="1" ht="15" x14ac:dyDescent="0.2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BB57" s="11"/>
      <c r="BC57" s="11"/>
      <c r="BD57" s="11"/>
      <c r="BE57" s="115" t="s">
        <v>228</v>
      </c>
      <c r="BF57" s="68" t="s">
        <v>457</v>
      </c>
      <c r="BG57" s="68" t="s">
        <v>457</v>
      </c>
      <c r="BH57" s="83" t="s">
        <v>457</v>
      </c>
      <c r="BI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</row>
    <row r="58" spans="1:78" s="45" customFormat="1" ht="15.75" thickBot="1" x14ac:dyDescent="0.25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BB58" s="11"/>
      <c r="BC58" s="11"/>
      <c r="BD58" s="11"/>
      <c r="BE58" s="116" t="s">
        <v>229</v>
      </c>
      <c r="BF58" s="104" t="s">
        <v>456</v>
      </c>
      <c r="BG58" s="104" t="s">
        <v>456</v>
      </c>
      <c r="BH58" s="105" t="s">
        <v>456</v>
      </c>
      <c r="BI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</row>
    <row r="59" spans="1:78" s="45" customFormat="1" ht="15.75" thickTop="1" x14ac:dyDescent="0.2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BB59" s="11"/>
      <c r="BC59" s="11"/>
      <c r="BD59" s="11"/>
      <c r="BE59" s="114" t="s">
        <v>230</v>
      </c>
      <c r="BF59" s="117">
        <v>33</v>
      </c>
      <c r="BG59" s="117">
        <v>27.6</v>
      </c>
      <c r="BH59" s="118">
        <v>30</v>
      </c>
      <c r="BI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1:78" s="45" customFormat="1" ht="15" x14ac:dyDescent="0.2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BB60" s="11"/>
      <c r="BC60" s="11"/>
      <c r="BD60" s="11"/>
      <c r="BE60" s="115" t="s">
        <v>231</v>
      </c>
      <c r="BF60" s="119">
        <v>32</v>
      </c>
      <c r="BG60" s="119">
        <v>22.7</v>
      </c>
      <c r="BH60" s="120">
        <v>30</v>
      </c>
      <c r="BI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1:78" s="45" customFormat="1" ht="15" x14ac:dyDescent="0.2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BB61" s="11"/>
      <c r="BC61" s="11"/>
      <c r="BD61" s="11"/>
      <c r="BE61" s="115" t="s">
        <v>232</v>
      </c>
      <c r="BF61" s="119">
        <v>30</v>
      </c>
      <c r="BG61" s="119">
        <v>18.2</v>
      </c>
      <c r="BH61" s="120">
        <v>30</v>
      </c>
      <c r="BI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1:78" s="45" customFormat="1" ht="15" x14ac:dyDescent="0.2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BB62" s="11"/>
      <c r="BC62" s="11"/>
      <c r="BD62" s="11"/>
      <c r="BE62" s="115" t="s">
        <v>233</v>
      </c>
      <c r="BF62" s="119">
        <v>28</v>
      </c>
      <c r="BG62" s="119">
        <v>14.3</v>
      </c>
      <c r="BH62" s="120">
        <v>30</v>
      </c>
      <c r="BI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</row>
    <row r="63" spans="1:78" s="45" customFormat="1" ht="15" x14ac:dyDescent="0.2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BB63" s="11"/>
      <c r="BC63" s="11"/>
      <c r="BD63" s="11"/>
      <c r="BE63" s="115" t="s">
        <v>234</v>
      </c>
      <c r="BF63" s="119">
        <v>24</v>
      </c>
      <c r="BG63" s="119">
        <v>10.9</v>
      </c>
      <c r="BH63" s="120">
        <v>30</v>
      </c>
      <c r="BI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</row>
    <row r="64" spans="1:78" s="45" customFormat="1" ht="15.75" thickBot="1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BB64" s="11"/>
      <c r="BC64" s="11"/>
      <c r="BD64" s="11"/>
      <c r="BE64" s="116" t="s">
        <v>235</v>
      </c>
      <c r="BF64" s="104" t="s">
        <v>456</v>
      </c>
      <c r="BG64" s="104" t="s">
        <v>456</v>
      </c>
      <c r="BH64" s="105" t="s">
        <v>456</v>
      </c>
      <c r="BI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</row>
    <row r="65" spans="1:78" s="45" customFormat="1" ht="15.75" thickTop="1" x14ac:dyDescent="0.2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BB65" s="11"/>
      <c r="BC65" s="11"/>
      <c r="BD65" s="11"/>
      <c r="BE65" s="114" t="s">
        <v>236</v>
      </c>
      <c r="BF65" s="117">
        <v>33</v>
      </c>
      <c r="BG65" s="117">
        <v>27.6</v>
      </c>
      <c r="BH65" s="118">
        <v>30</v>
      </c>
      <c r="BI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</row>
    <row r="66" spans="1:78" s="45" customFormat="1" ht="15" x14ac:dyDescent="0.2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BB66" s="11"/>
      <c r="BC66" s="11"/>
      <c r="BD66" s="11"/>
      <c r="BE66" s="115" t="s">
        <v>237</v>
      </c>
      <c r="BF66" s="119">
        <v>32</v>
      </c>
      <c r="BG66" s="119">
        <v>22.7</v>
      </c>
      <c r="BH66" s="120">
        <v>30</v>
      </c>
      <c r="BI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</row>
    <row r="67" spans="1:78" s="45" customFormat="1" ht="15" x14ac:dyDescent="0.2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BB67" s="11"/>
      <c r="BC67" s="11"/>
      <c r="BD67" s="11"/>
      <c r="BE67" s="115" t="s">
        <v>238</v>
      </c>
      <c r="BF67" s="119">
        <v>30</v>
      </c>
      <c r="BG67" s="119">
        <v>18.2</v>
      </c>
      <c r="BH67" s="120">
        <v>30</v>
      </c>
      <c r="BI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</row>
    <row r="68" spans="1:78" s="45" customFormat="1" ht="15" x14ac:dyDescent="0.2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BB68" s="11"/>
      <c r="BC68" s="11"/>
      <c r="BD68" s="11"/>
      <c r="BE68" s="115" t="s">
        <v>239</v>
      </c>
      <c r="BF68" s="119">
        <v>28</v>
      </c>
      <c r="BG68" s="119">
        <v>14.3</v>
      </c>
      <c r="BH68" s="120">
        <v>30</v>
      </c>
      <c r="BI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</row>
    <row r="69" spans="1:78" s="45" customFormat="1" ht="15" x14ac:dyDescent="0.2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BB69" s="11"/>
      <c r="BC69" s="11"/>
      <c r="BD69" s="11"/>
      <c r="BE69" s="115" t="s">
        <v>240</v>
      </c>
      <c r="BF69" s="119">
        <v>24</v>
      </c>
      <c r="BG69" s="119">
        <v>10.9</v>
      </c>
      <c r="BH69" s="120">
        <v>30</v>
      </c>
      <c r="BI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</row>
    <row r="70" spans="1:78" s="45" customFormat="1" ht="15.75" thickBot="1" x14ac:dyDescent="0.25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BB70" s="11"/>
      <c r="BC70" s="11"/>
      <c r="BD70" s="11"/>
      <c r="BE70" s="116" t="s">
        <v>241</v>
      </c>
      <c r="BF70" s="104" t="s">
        <v>456</v>
      </c>
      <c r="BG70" s="104" t="s">
        <v>456</v>
      </c>
      <c r="BH70" s="105" t="s">
        <v>456</v>
      </c>
      <c r="BI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</row>
    <row r="71" spans="1:78" s="45" customFormat="1" ht="15.75" thickTop="1" x14ac:dyDescent="0.2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BB71" s="11"/>
      <c r="BC71" s="11"/>
      <c r="BD71" s="11"/>
      <c r="BE71" s="114" t="s">
        <v>242</v>
      </c>
      <c r="BF71" s="117">
        <v>33</v>
      </c>
      <c r="BG71" s="117">
        <v>27.6</v>
      </c>
      <c r="BH71" s="118">
        <v>30</v>
      </c>
      <c r="BI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</row>
    <row r="72" spans="1:78" s="45" customFormat="1" ht="15" x14ac:dyDescent="0.2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BB72" s="11"/>
      <c r="BC72" s="11"/>
      <c r="BD72" s="11"/>
      <c r="BE72" s="115" t="s">
        <v>243</v>
      </c>
      <c r="BF72" s="119">
        <v>32</v>
      </c>
      <c r="BG72" s="119">
        <v>22.7</v>
      </c>
      <c r="BH72" s="120">
        <v>30</v>
      </c>
      <c r="BI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</row>
    <row r="73" spans="1:78" s="45" customFormat="1" ht="15" x14ac:dyDescent="0.2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BB73" s="11"/>
      <c r="BC73" s="11"/>
      <c r="BD73" s="11"/>
      <c r="BE73" s="115" t="s">
        <v>244</v>
      </c>
      <c r="BF73" s="119">
        <v>30</v>
      </c>
      <c r="BG73" s="119">
        <v>18.2</v>
      </c>
      <c r="BH73" s="120">
        <v>30</v>
      </c>
      <c r="BI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</row>
    <row r="74" spans="1:78" s="45" customFormat="1" ht="15" x14ac:dyDescent="0.2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BB74" s="11"/>
      <c r="BC74" s="11"/>
      <c r="BD74" s="11"/>
      <c r="BE74" s="115" t="s">
        <v>245</v>
      </c>
      <c r="BF74" s="119" t="s">
        <v>457</v>
      </c>
      <c r="BG74" s="119" t="s">
        <v>457</v>
      </c>
      <c r="BH74" s="120" t="s">
        <v>457</v>
      </c>
      <c r="BI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</row>
    <row r="75" spans="1:78" s="45" customFormat="1" ht="15" x14ac:dyDescent="0.2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BB75" s="11"/>
      <c r="BC75" s="11"/>
      <c r="BD75" s="11"/>
      <c r="BE75" s="115" t="s">
        <v>246</v>
      </c>
      <c r="BF75" s="119" t="s">
        <v>457</v>
      </c>
      <c r="BG75" s="119" t="s">
        <v>457</v>
      </c>
      <c r="BH75" s="120" t="s">
        <v>457</v>
      </c>
      <c r="BI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</row>
    <row r="76" spans="1:78" s="45" customFormat="1" ht="15.75" thickBot="1" x14ac:dyDescent="0.25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BB76" s="11"/>
      <c r="BC76" s="11"/>
      <c r="BD76" s="11"/>
      <c r="BE76" s="116" t="s">
        <v>247</v>
      </c>
      <c r="BF76" s="104" t="s">
        <v>456</v>
      </c>
      <c r="BG76" s="104" t="s">
        <v>456</v>
      </c>
      <c r="BH76" s="105" t="s">
        <v>456</v>
      </c>
      <c r="BI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</row>
    <row r="77" spans="1:78" s="45" customFormat="1" ht="15.75" thickTop="1" x14ac:dyDescent="0.2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BB77" s="11"/>
      <c r="BC77" s="11"/>
      <c r="BD77" s="11"/>
      <c r="BE77" s="114" t="s">
        <v>248</v>
      </c>
      <c r="BF77" s="117">
        <v>25</v>
      </c>
      <c r="BG77" s="117">
        <v>22.5</v>
      </c>
      <c r="BH77" s="118">
        <v>20</v>
      </c>
      <c r="BI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</row>
    <row r="78" spans="1:78" s="45" customFormat="1" ht="15" x14ac:dyDescent="0.2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BB78" s="11"/>
      <c r="BC78" s="11"/>
      <c r="BD78" s="11"/>
      <c r="BE78" s="115" t="s">
        <v>249</v>
      </c>
      <c r="BF78" s="119">
        <v>24</v>
      </c>
      <c r="BG78" s="119">
        <v>18.5</v>
      </c>
      <c r="BH78" s="120">
        <v>20</v>
      </c>
      <c r="BI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</row>
    <row r="79" spans="1:78" s="45" customFormat="1" ht="15" x14ac:dyDescent="0.2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BB79" s="11"/>
      <c r="BC79" s="11"/>
      <c r="BD79" s="11"/>
      <c r="BE79" s="115" t="s">
        <v>250</v>
      </c>
      <c r="BF79" s="119">
        <v>24</v>
      </c>
      <c r="BG79" s="119">
        <v>14.8</v>
      </c>
      <c r="BH79" s="120">
        <v>20</v>
      </c>
      <c r="BI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</row>
    <row r="80" spans="1:78" s="45" customFormat="1" ht="15" x14ac:dyDescent="0.2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BB80" s="11"/>
      <c r="BC80" s="11"/>
      <c r="BD80" s="11"/>
      <c r="BE80" s="115" t="s">
        <v>251</v>
      </c>
      <c r="BF80" s="119">
        <v>23</v>
      </c>
      <c r="BG80" s="119">
        <v>11.7</v>
      </c>
      <c r="BH80" s="120">
        <v>20</v>
      </c>
      <c r="BI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</row>
    <row r="81" spans="1:78" s="45" customFormat="1" ht="15" x14ac:dyDescent="0.2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BB81" s="11"/>
      <c r="BC81" s="11"/>
      <c r="BD81" s="11"/>
      <c r="BE81" s="115" t="s">
        <v>252</v>
      </c>
      <c r="BF81" s="119">
        <v>22</v>
      </c>
      <c r="BG81" s="119">
        <v>9.1</v>
      </c>
      <c r="BH81" s="120">
        <v>20</v>
      </c>
      <c r="BI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</row>
    <row r="82" spans="1:78" s="45" customFormat="1" ht="15.75" thickBot="1" x14ac:dyDescent="0.25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BB82" s="11"/>
      <c r="BC82" s="11"/>
      <c r="BD82" s="11"/>
      <c r="BE82" s="116" t="s">
        <v>253</v>
      </c>
      <c r="BF82" s="104" t="s">
        <v>456</v>
      </c>
      <c r="BG82" s="104" t="s">
        <v>456</v>
      </c>
      <c r="BH82" s="105" t="s">
        <v>456</v>
      </c>
      <c r="BI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</row>
    <row r="83" spans="1:78" s="45" customFormat="1" ht="15.75" thickTop="1" x14ac:dyDescent="0.2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BB83" s="11"/>
      <c r="BC83" s="11"/>
      <c r="BD83" s="11"/>
      <c r="BE83" s="114" t="s">
        <v>254</v>
      </c>
      <c r="BF83" s="117">
        <v>25</v>
      </c>
      <c r="BG83" s="117">
        <v>22.5</v>
      </c>
      <c r="BH83" s="118">
        <v>20</v>
      </c>
      <c r="BI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</row>
    <row r="84" spans="1:78" s="45" customFormat="1" ht="15" x14ac:dyDescent="0.2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BB84" s="11"/>
      <c r="BC84" s="11"/>
      <c r="BD84" s="11"/>
      <c r="BE84" s="115" t="s">
        <v>255</v>
      </c>
      <c r="BF84" s="119">
        <v>24</v>
      </c>
      <c r="BG84" s="119">
        <v>18.5</v>
      </c>
      <c r="BH84" s="120">
        <v>20</v>
      </c>
      <c r="BI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</row>
    <row r="85" spans="1:78" s="45" customFormat="1" ht="15" x14ac:dyDescent="0.2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BB85" s="11"/>
      <c r="BC85" s="11"/>
      <c r="BD85" s="11"/>
      <c r="BE85" s="115" t="s">
        <v>256</v>
      </c>
      <c r="BF85" s="119">
        <v>24</v>
      </c>
      <c r="BG85" s="119">
        <v>14.8</v>
      </c>
      <c r="BH85" s="120">
        <v>20</v>
      </c>
      <c r="BI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</row>
    <row r="86" spans="1:78" s="45" customFormat="1" ht="15" x14ac:dyDescent="0.2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BB86" s="11"/>
      <c r="BC86" s="11"/>
      <c r="BD86" s="11"/>
      <c r="BE86" s="115" t="s">
        <v>257</v>
      </c>
      <c r="BF86" s="119">
        <v>23</v>
      </c>
      <c r="BG86" s="119">
        <v>11.7</v>
      </c>
      <c r="BH86" s="120">
        <v>20</v>
      </c>
      <c r="BI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</row>
    <row r="87" spans="1:78" s="45" customFormat="1" ht="15" x14ac:dyDescent="0.2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BB87" s="11"/>
      <c r="BC87" s="11"/>
      <c r="BD87" s="11"/>
      <c r="BE87" s="115" t="s">
        <v>258</v>
      </c>
      <c r="BF87" s="119">
        <v>22</v>
      </c>
      <c r="BG87" s="119">
        <v>9.1</v>
      </c>
      <c r="BH87" s="120">
        <v>20</v>
      </c>
      <c r="BI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</row>
    <row r="88" spans="1:78" s="45" customFormat="1" ht="15.75" thickBot="1" x14ac:dyDescent="0.25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BB88" s="11"/>
      <c r="BC88" s="11"/>
      <c r="BD88" s="11"/>
      <c r="BE88" s="116" t="s">
        <v>259</v>
      </c>
      <c r="BF88" s="104" t="s">
        <v>456</v>
      </c>
      <c r="BG88" s="104" t="s">
        <v>456</v>
      </c>
      <c r="BH88" s="105" t="s">
        <v>456</v>
      </c>
      <c r="BI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</row>
    <row r="89" spans="1:78" s="45" customFormat="1" ht="15.75" thickTop="1" x14ac:dyDescent="0.2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BB89" s="11"/>
      <c r="BC89" s="11"/>
      <c r="BD89" s="11"/>
      <c r="BE89" s="114" t="s">
        <v>260</v>
      </c>
      <c r="BF89" s="117">
        <v>25</v>
      </c>
      <c r="BG89" s="117">
        <v>22.5</v>
      </c>
      <c r="BH89" s="118">
        <v>20</v>
      </c>
      <c r="BI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</row>
    <row r="90" spans="1:78" s="45" customFormat="1" ht="15" x14ac:dyDescent="0.2">
      <c r="A90" s="111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BB90" s="11"/>
      <c r="BC90" s="11"/>
      <c r="BD90" s="11"/>
      <c r="BE90" s="115" t="s">
        <v>261</v>
      </c>
      <c r="BF90" s="119">
        <v>24</v>
      </c>
      <c r="BG90" s="119">
        <v>18.5</v>
      </c>
      <c r="BH90" s="120">
        <v>20</v>
      </c>
      <c r="BI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</row>
    <row r="91" spans="1:78" s="45" customFormat="1" ht="15" x14ac:dyDescent="0.2">
      <c r="A91" s="111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BB91" s="11"/>
      <c r="BC91" s="11"/>
      <c r="BD91" s="11"/>
      <c r="BE91" s="115" t="s">
        <v>262</v>
      </c>
      <c r="BF91" s="119">
        <v>24</v>
      </c>
      <c r="BG91" s="119">
        <v>14.8</v>
      </c>
      <c r="BH91" s="120">
        <v>20</v>
      </c>
      <c r="BI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</row>
    <row r="92" spans="1:78" s="45" customFormat="1" ht="15" x14ac:dyDescent="0.2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BB92" s="11"/>
      <c r="BC92" s="11"/>
      <c r="BD92" s="11"/>
      <c r="BE92" s="115" t="s">
        <v>263</v>
      </c>
      <c r="BF92" s="119" t="s">
        <v>457</v>
      </c>
      <c r="BG92" s="119" t="s">
        <v>457</v>
      </c>
      <c r="BH92" s="120" t="s">
        <v>457</v>
      </c>
      <c r="BI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</row>
    <row r="93" spans="1:78" s="45" customFormat="1" ht="15" x14ac:dyDescent="0.2">
      <c r="A93" s="111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BB93" s="11"/>
      <c r="BC93" s="11"/>
      <c r="BD93" s="11"/>
      <c r="BE93" s="115" t="s">
        <v>264</v>
      </c>
      <c r="BF93" s="119" t="s">
        <v>457</v>
      </c>
      <c r="BG93" s="119" t="s">
        <v>457</v>
      </c>
      <c r="BH93" s="120" t="s">
        <v>457</v>
      </c>
      <c r="BI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</row>
    <row r="94" spans="1:78" s="45" customFormat="1" ht="15.75" thickBot="1" x14ac:dyDescent="0.25">
      <c r="A94" s="111"/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BB94" s="11"/>
      <c r="BC94" s="11"/>
      <c r="BD94" s="11"/>
      <c r="BE94" s="116" t="s">
        <v>265</v>
      </c>
      <c r="BF94" s="104" t="s">
        <v>456</v>
      </c>
      <c r="BG94" s="104" t="s">
        <v>456</v>
      </c>
      <c r="BH94" s="105" t="s">
        <v>456</v>
      </c>
      <c r="BI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</row>
    <row r="95" spans="1:78" s="45" customFormat="1" ht="15.75" thickTop="1" x14ac:dyDescent="0.2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BB95" s="11"/>
      <c r="BC95" s="11"/>
      <c r="BD95" s="11"/>
      <c r="BE95" s="114" t="s">
        <v>267</v>
      </c>
      <c r="BF95" s="73" t="s">
        <v>456</v>
      </c>
      <c r="BG95" s="73" t="s">
        <v>456</v>
      </c>
      <c r="BH95" s="74" t="s">
        <v>456</v>
      </c>
      <c r="BI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</row>
    <row r="96" spans="1:78" s="45" customFormat="1" ht="15" x14ac:dyDescent="0.2">
      <c r="A96" s="111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BB96" s="11"/>
      <c r="BC96" s="11"/>
      <c r="BD96" s="11"/>
      <c r="BE96" s="115" t="s">
        <v>266</v>
      </c>
      <c r="BF96" s="68" t="s">
        <v>456</v>
      </c>
      <c r="BG96" s="68" t="s">
        <v>456</v>
      </c>
      <c r="BH96" s="83" t="s">
        <v>456</v>
      </c>
      <c r="BI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</row>
    <row r="97" spans="1:78" s="45" customFormat="1" ht="15" x14ac:dyDescent="0.2">
      <c r="A97" s="111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BB97" s="11"/>
      <c r="BC97" s="11"/>
      <c r="BD97" s="11"/>
      <c r="BE97" s="115" t="s">
        <v>94</v>
      </c>
      <c r="BF97" s="68">
        <v>33</v>
      </c>
      <c r="BG97" s="68">
        <v>23.4</v>
      </c>
      <c r="BH97" s="83">
        <v>50</v>
      </c>
      <c r="BI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</row>
    <row r="98" spans="1:78" s="45" customFormat="1" ht="15" x14ac:dyDescent="0.2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BB98" s="11"/>
      <c r="BC98" s="11"/>
      <c r="BD98" s="11"/>
      <c r="BE98" s="115" t="s">
        <v>95</v>
      </c>
      <c r="BF98" s="68">
        <v>31</v>
      </c>
      <c r="BG98" s="68">
        <v>18.5</v>
      </c>
      <c r="BH98" s="83">
        <v>50</v>
      </c>
      <c r="BI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</row>
    <row r="99" spans="1:78" s="45" customFormat="1" ht="15" x14ac:dyDescent="0.2">
      <c r="A99" s="111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BB99" s="11"/>
      <c r="BC99" s="11"/>
      <c r="BD99" s="11"/>
      <c r="BE99" s="115" t="s">
        <v>96</v>
      </c>
      <c r="BF99" s="68">
        <v>30</v>
      </c>
      <c r="BG99" s="68">
        <v>14.1</v>
      </c>
      <c r="BH99" s="83">
        <v>50</v>
      </c>
      <c r="BI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</row>
    <row r="100" spans="1:78" s="45" customFormat="1" ht="15.75" thickBot="1" x14ac:dyDescent="0.25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BB100" s="11"/>
      <c r="BC100" s="11"/>
      <c r="BD100" s="11"/>
      <c r="BE100" s="116" t="s">
        <v>97</v>
      </c>
      <c r="BF100" s="104" t="s">
        <v>456</v>
      </c>
      <c r="BG100" s="104" t="s">
        <v>456</v>
      </c>
      <c r="BH100" s="105" t="s">
        <v>456</v>
      </c>
      <c r="BI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</row>
    <row r="101" spans="1:78" s="45" customFormat="1" ht="15.75" thickTop="1" x14ac:dyDescent="0.2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BB101" s="11"/>
      <c r="BC101" s="11"/>
      <c r="BD101" s="11"/>
      <c r="BE101" s="114" t="s">
        <v>269</v>
      </c>
      <c r="BF101" s="73" t="s">
        <v>456</v>
      </c>
      <c r="BG101" s="73" t="s">
        <v>456</v>
      </c>
      <c r="BH101" s="74" t="s">
        <v>456</v>
      </c>
      <c r="BI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</row>
    <row r="102" spans="1:78" s="45" customFormat="1" ht="15" x14ac:dyDescent="0.2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BB102" s="11"/>
      <c r="BC102" s="11"/>
      <c r="BD102" s="11"/>
      <c r="BE102" s="115" t="s">
        <v>268</v>
      </c>
      <c r="BF102" s="68" t="s">
        <v>456</v>
      </c>
      <c r="BG102" s="68" t="s">
        <v>456</v>
      </c>
      <c r="BH102" s="83" t="s">
        <v>456</v>
      </c>
      <c r="BI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</row>
    <row r="103" spans="1:78" s="45" customFormat="1" ht="15" x14ac:dyDescent="0.2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BB103" s="11"/>
      <c r="BC103" s="11"/>
      <c r="BD103" s="11"/>
      <c r="BE103" s="115" t="s">
        <v>100</v>
      </c>
      <c r="BF103" s="68">
        <v>33</v>
      </c>
      <c r="BG103" s="68">
        <v>23.4</v>
      </c>
      <c r="BH103" s="83">
        <v>50</v>
      </c>
      <c r="BI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</row>
    <row r="104" spans="1:78" s="45" customFormat="1" ht="15" x14ac:dyDescent="0.2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BB104" s="11"/>
      <c r="BC104" s="11"/>
      <c r="BD104" s="11"/>
      <c r="BE104" s="115" t="s">
        <v>101</v>
      </c>
      <c r="BF104" s="68">
        <v>31</v>
      </c>
      <c r="BG104" s="68">
        <v>18.5</v>
      </c>
      <c r="BH104" s="83">
        <v>50</v>
      </c>
      <c r="BI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</row>
    <row r="105" spans="1:78" s="45" customFormat="1" ht="15" x14ac:dyDescent="0.2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BB105" s="11"/>
      <c r="BC105" s="11"/>
      <c r="BD105" s="11"/>
      <c r="BE105" s="115" t="s">
        <v>102</v>
      </c>
      <c r="BF105" s="68">
        <v>30</v>
      </c>
      <c r="BG105" s="68">
        <v>14.1</v>
      </c>
      <c r="BH105" s="83">
        <v>50</v>
      </c>
      <c r="BI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</row>
    <row r="106" spans="1:78" s="45" customFormat="1" ht="15.75" thickBot="1" x14ac:dyDescent="0.25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BB106" s="11"/>
      <c r="BC106" s="11"/>
      <c r="BD106" s="11"/>
      <c r="BE106" s="116" t="s">
        <v>103</v>
      </c>
      <c r="BF106" s="104" t="s">
        <v>456</v>
      </c>
      <c r="BG106" s="104" t="s">
        <v>456</v>
      </c>
      <c r="BH106" s="105" t="s">
        <v>456</v>
      </c>
      <c r="BI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</row>
    <row r="107" spans="1:78" s="45" customFormat="1" ht="15.75" thickTop="1" x14ac:dyDescent="0.2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BB107" s="11"/>
      <c r="BC107" s="11"/>
      <c r="BD107" s="11"/>
      <c r="BE107" s="114" t="s">
        <v>271</v>
      </c>
      <c r="BF107" s="73" t="s">
        <v>456</v>
      </c>
      <c r="BG107" s="73" t="s">
        <v>456</v>
      </c>
      <c r="BH107" s="74" t="s">
        <v>456</v>
      </c>
      <c r="BI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</row>
    <row r="108" spans="1:78" s="45" customFormat="1" ht="15" x14ac:dyDescent="0.2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BB108" s="11"/>
      <c r="BC108" s="11"/>
      <c r="BD108" s="11"/>
      <c r="BE108" s="115" t="s">
        <v>270</v>
      </c>
      <c r="BF108" s="68" t="s">
        <v>456</v>
      </c>
      <c r="BG108" s="68" t="s">
        <v>456</v>
      </c>
      <c r="BH108" s="83" t="s">
        <v>456</v>
      </c>
      <c r="BI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</row>
    <row r="109" spans="1:78" s="45" customFormat="1" ht="15" x14ac:dyDescent="0.2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BB109" s="11"/>
      <c r="BC109" s="11"/>
      <c r="BD109" s="11"/>
      <c r="BE109" s="115" t="s">
        <v>104</v>
      </c>
      <c r="BF109" s="68">
        <v>33</v>
      </c>
      <c r="BG109" s="68">
        <v>23.4</v>
      </c>
      <c r="BH109" s="83">
        <v>50</v>
      </c>
      <c r="BI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</row>
    <row r="110" spans="1:78" s="45" customFormat="1" ht="15" x14ac:dyDescent="0.2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BB110" s="11"/>
      <c r="BC110" s="11"/>
      <c r="BD110" s="11"/>
      <c r="BE110" s="115" t="s">
        <v>105</v>
      </c>
      <c r="BF110" s="68" t="s">
        <v>457</v>
      </c>
      <c r="BG110" s="68" t="s">
        <v>457</v>
      </c>
      <c r="BH110" s="83" t="s">
        <v>457</v>
      </c>
      <c r="BI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</row>
    <row r="111" spans="1:78" s="45" customFormat="1" ht="15" x14ac:dyDescent="0.2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BB111" s="11"/>
      <c r="BC111" s="11"/>
      <c r="BD111" s="11"/>
      <c r="BE111" s="115" t="s">
        <v>106</v>
      </c>
      <c r="BF111" s="68" t="s">
        <v>457</v>
      </c>
      <c r="BG111" s="68" t="s">
        <v>457</v>
      </c>
      <c r="BH111" s="83" t="s">
        <v>457</v>
      </c>
      <c r="BI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</row>
    <row r="112" spans="1:78" s="45" customFormat="1" ht="15.75" thickBot="1" x14ac:dyDescent="0.25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BB112" s="11"/>
      <c r="BC112" s="11"/>
      <c r="BD112" s="11"/>
      <c r="BE112" s="116" t="s">
        <v>107</v>
      </c>
      <c r="BF112" s="104" t="s">
        <v>456</v>
      </c>
      <c r="BG112" s="104" t="s">
        <v>456</v>
      </c>
      <c r="BH112" s="105" t="s">
        <v>456</v>
      </c>
      <c r="BI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</row>
    <row r="113" spans="1:78" s="45" customFormat="1" ht="15.75" thickTop="1" x14ac:dyDescent="0.2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BB113" s="11"/>
      <c r="BC113" s="11"/>
      <c r="BD113" s="11"/>
      <c r="BE113" s="114" t="s">
        <v>273</v>
      </c>
      <c r="BF113" s="73" t="s">
        <v>456</v>
      </c>
      <c r="BG113" s="73" t="s">
        <v>456</v>
      </c>
      <c r="BH113" s="74" t="s">
        <v>456</v>
      </c>
      <c r="BI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</row>
    <row r="114" spans="1:78" s="45" customFormat="1" ht="15" x14ac:dyDescent="0.2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BB114" s="11"/>
      <c r="BC114" s="11"/>
      <c r="BD114" s="11"/>
      <c r="BE114" s="115" t="s">
        <v>272</v>
      </c>
      <c r="BF114" s="68" t="s">
        <v>456</v>
      </c>
      <c r="BG114" s="68" t="s">
        <v>456</v>
      </c>
      <c r="BH114" s="83" t="s">
        <v>456</v>
      </c>
      <c r="BI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</row>
    <row r="115" spans="1:78" s="45" customFormat="1" ht="15" x14ac:dyDescent="0.2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BB115" s="11"/>
      <c r="BC115" s="11"/>
      <c r="BD115" s="11"/>
      <c r="BE115" s="115" t="s">
        <v>108</v>
      </c>
      <c r="BF115" s="68">
        <v>30</v>
      </c>
      <c r="BG115" s="68">
        <v>21</v>
      </c>
      <c r="BH115" s="83">
        <v>40</v>
      </c>
      <c r="BI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</row>
    <row r="116" spans="1:78" s="45" customFormat="1" ht="15" x14ac:dyDescent="0.2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BB116" s="11"/>
      <c r="BC116" s="11"/>
      <c r="BD116" s="11"/>
      <c r="BE116" s="115" t="s">
        <v>109</v>
      </c>
      <c r="BF116" s="68">
        <v>29</v>
      </c>
      <c r="BG116" s="68">
        <v>16.600000000000001</v>
      </c>
      <c r="BH116" s="83">
        <v>40</v>
      </c>
      <c r="BI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</row>
    <row r="117" spans="1:78" s="45" customFormat="1" ht="15" x14ac:dyDescent="0.2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BB117" s="11"/>
      <c r="BC117" s="11"/>
      <c r="BD117" s="11"/>
      <c r="BE117" s="115" t="s">
        <v>110</v>
      </c>
      <c r="BF117" s="68">
        <v>27</v>
      </c>
      <c r="BG117" s="68">
        <v>12.6</v>
      </c>
      <c r="BH117" s="83">
        <v>40</v>
      </c>
      <c r="BI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</row>
    <row r="118" spans="1:78" s="45" customFormat="1" ht="15.75" thickBot="1" x14ac:dyDescent="0.25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BB118" s="11"/>
      <c r="BC118" s="11"/>
      <c r="BD118" s="11"/>
      <c r="BE118" s="116" t="s">
        <v>111</v>
      </c>
      <c r="BF118" s="104" t="s">
        <v>456</v>
      </c>
      <c r="BG118" s="104" t="s">
        <v>456</v>
      </c>
      <c r="BH118" s="105" t="s">
        <v>456</v>
      </c>
      <c r="BI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</row>
    <row r="119" spans="1:78" s="45" customFormat="1" ht="15.75" thickTop="1" x14ac:dyDescent="0.2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BB119" s="11"/>
      <c r="BC119" s="11"/>
      <c r="BD119" s="11"/>
      <c r="BE119" s="114" t="s">
        <v>275</v>
      </c>
      <c r="BF119" s="73" t="s">
        <v>456</v>
      </c>
      <c r="BG119" s="73" t="s">
        <v>456</v>
      </c>
      <c r="BH119" s="74" t="s">
        <v>456</v>
      </c>
      <c r="BI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</row>
    <row r="120" spans="1:78" s="45" customFormat="1" ht="15" x14ac:dyDescent="0.2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BB120" s="11"/>
      <c r="BC120" s="11"/>
      <c r="BD120" s="11"/>
      <c r="BE120" s="115" t="s">
        <v>274</v>
      </c>
      <c r="BF120" s="68" t="s">
        <v>456</v>
      </c>
      <c r="BG120" s="68" t="s">
        <v>456</v>
      </c>
      <c r="BH120" s="83" t="s">
        <v>456</v>
      </c>
      <c r="BI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</row>
    <row r="121" spans="1:78" s="45" customFormat="1" ht="15" x14ac:dyDescent="0.2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BB121" s="11"/>
      <c r="BC121" s="11"/>
      <c r="BD121" s="11"/>
      <c r="BE121" s="115" t="s">
        <v>98</v>
      </c>
      <c r="BF121" s="68">
        <v>30</v>
      </c>
      <c r="BG121" s="68">
        <v>21</v>
      </c>
      <c r="BH121" s="83">
        <v>40</v>
      </c>
      <c r="BI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</row>
    <row r="122" spans="1:78" s="45" customFormat="1" ht="15" x14ac:dyDescent="0.2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BB122" s="11"/>
      <c r="BC122" s="11"/>
      <c r="BD122" s="11"/>
      <c r="BE122" s="115" t="s">
        <v>99</v>
      </c>
      <c r="BF122" s="68">
        <v>29</v>
      </c>
      <c r="BG122" s="68">
        <v>16.600000000000001</v>
      </c>
      <c r="BH122" s="83">
        <v>40</v>
      </c>
      <c r="BI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</row>
    <row r="123" spans="1:78" s="45" customFormat="1" ht="15" x14ac:dyDescent="0.2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BB123" s="11"/>
      <c r="BC123" s="11"/>
      <c r="BD123" s="11"/>
      <c r="BE123" s="115" t="s">
        <v>112</v>
      </c>
      <c r="BF123" s="68">
        <v>27</v>
      </c>
      <c r="BG123" s="68">
        <v>12.6</v>
      </c>
      <c r="BH123" s="83">
        <v>40</v>
      </c>
      <c r="BI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</row>
    <row r="124" spans="1:78" s="45" customFormat="1" ht="15.75" thickBot="1" x14ac:dyDescent="0.25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BB124" s="11"/>
      <c r="BC124" s="11"/>
      <c r="BD124" s="11"/>
      <c r="BE124" s="116" t="s">
        <v>113</v>
      </c>
      <c r="BF124" s="104" t="s">
        <v>456</v>
      </c>
      <c r="BG124" s="104" t="s">
        <v>456</v>
      </c>
      <c r="BH124" s="105" t="s">
        <v>456</v>
      </c>
      <c r="BI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</row>
    <row r="125" spans="1:78" s="45" customFormat="1" ht="15.75" thickTop="1" x14ac:dyDescent="0.2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BB125" s="11"/>
      <c r="BC125" s="11"/>
      <c r="BD125" s="11"/>
      <c r="BE125" s="114" t="s">
        <v>276</v>
      </c>
      <c r="BF125" s="73" t="s">
        <v>456</v>
      </c>
      <c r="BG125" s="73" t="s">
        <v>456</v>
      </c>
      <c r="BH125" s="74" t="s">
        <v>456</v>
      </c>
      <c r="BI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</row>
    <row r="126" spans="1:78" s="45" customFormat="1" ht="15" x14ac:dyDescent="0.2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BB126" s="11"/>
      <c r="BC126" s="11"/>
      <c r="BD126" s="11"/>
      <c r="BE126" s="115" t="s">
        <v>277</v>
      </c>
      <c r="BF126" s="68" t="s">
        <v>456</v>
      </c>
      <c r="BG126" s="68" t="s">
        <v>456</v>
      </c>
      <c r="BH126" s="83" t="s">
        <v>456</v>
      </c>
      <c r="BI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</row>
    <row r="127" spans="1:78" s="45" customFormat="1" ht="15" x14ac:dyDescent="0.2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BB127" s="11"/>
      <c r="BC127" s="11"/>
      <c r="BD127" s="11"/>
      <c r="BE127" s="115" t="s">
        <v>114</v>
      </c>
      <c r="BF127" s="68">
        <v>30</v>
      </c>
      <c r="BG127" s="68">
        <v>21</v>
      </c>
      <c r="BH127" s="83">
        <v>40</v>
      </c>
      <c r="BI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</row>
    <row r="128" spans="1:78" s="45" customFormat="1" ht="15" x14ac:dyDescent="0.2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BB128" s="11"/>
      <c r="BC128" s="11"/>
      <c r="BD128" s="11"/>
      <c r="BE128" s="115" t="s">
        <v>115</v>
      </c>
      <c r="BF128" s="68" t="s">
        <v>457</v>
      </c>
      <c r="BG128" s="68" t="s">
        <v>457</v>
      </c>
      <c r="BH128" s="83" t="s">
        <v>457</v>
      </c>
      <c r="BI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</row>
    <row r="129" spans="1:78" s="45" customFormat="1" ht="15" x14ac:dyDescent="0.2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BB129" s="11"/>
      <c r="BC129" s="11"/>
      <c r="BD129" s="11"/>
      <c r="BE129" s="115" t="s">
        <v>116</v>
      </c>
      <c r="BF129" s="68" t="s">
        <v>457</v>
      </c>
      <c r="BG129" s="68" t="s">
        <v>457</v>
      </c>
      <c r="BH129" s="83" t="s">
        <v>457</v>
      </c>
      <c r="BI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</row>
    <row r="130" spans="1:78" s="45" customFormat="1" ht="15.75" thickBot="1" x14ac:dyDescent="0.25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BB130" s="11"/>
      <c r="BC130" s="11"/>
      <c r="BD130" s="11"/>
      <c r="BE130" s="116" t="s">
        <v>117</v>
      </c>
      <c r="BF130" s="104" t="s">
        <v>456</v>
      </c>
      <c r="BG130" s="104" t="s">
        <v>456</v>
      </c>
      <c r="BH130" s="105" t="s">
        <v>456</v>
      </c>
      <c r="BI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</row>
    <row r="131" spans="1:78" s="45" customFormat="1" ht="15.75" thickTop="1" x14ac:dyDescent="0.2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BB131" s="11"/>
      <c r="BC131" s="11"/>
      <c r="BD131" s="11"/>
      <c r="BE131" s="114" t="s">
        <v>279</v>
      </c>
      <c r="BF131" s="73" t="s">
        <v>456</v>
      </c>
      <c r="BG131" s="73" t="s">
        <v>456</v>
      </c>
      <c r="BH131" s="74" t="s">
        <v>456</v>
      </c>
      <c r="BI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</row>
    <row r="132" spans="1:78" s="45" customFormat="1" ht="15" x14ac:dyDescent="0.2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BB132" s="11"/>
      <c r="BC132" s="11"/>
      <c r="BD132" s="11"/>
      <c r="BE132" s="115" t="s">
        <v>278</v>
      </c>
      <c r="BF132" s="68" t="s">
        <v>456</v>
      </c>
      <c r="BG132" s="68" t="s">
        <v>456</v>
      </c>
      <c r="BH132" s="83" t="s">
        <v>456</v>
      </c>
      <c r="BI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</row>
    <row r="133" spans="1:78" s="45" customFormat="1" ht="15" x14ac:dyDescent="0.2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BB133" s="11"/>
      <c r="BC133" s="11"/>
      <c r="BD133" s="11"/>
      <c r="BE133" s="115" t="s">
        <v>118</v>
      </c>
      <c r="BF133" s="68">
        <v>26</v>
      </c>
      <c r="BG133" s="68">
        <v>18.2</v>
      </c>
      <c r="BH133" s="83">
        <v>30</v>
      </c>
      <c r="BI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</row>
    <row r="134" spans="1:78" s="45" customFormat="1" ht="15" x14ac:dyDescent="0.2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BB134" s="11"/>
      <c r="BC134" s="11"/>
      <c r="BD134" s="11"/>
      <c r="BE134" s="115" t="s">
        <v>119</v>
      </c>
      <c r="BF134" s="68">
        <v>25</v>
      </c>
      <c r="BG134" s="68">
        <v>14.3</v>
      </c>
      <c r="BH134" s="83">
        <v>30</v>
      </c>
      <c r="BI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</row>
    <row r="135" spans="1:78" s="45" customFormat="1" ht="15" x14ac:dyDescent="0.2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BB135" s="11"/>
      <c r="BC135" s="11"/>
      <c r="BD135" s="11"/>
      <c r="BE135" s="115" t="s">
        <v>120</v>
      </c>
      <c r="BF135" s="68">
        <v>24</v>
      </c>
      <c r="BG135" s="68">
        <v>10.9</v>
      </c>
      <c r="BH135" s="83">
        <v>30</v>
      </c>
      <c r="BI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</row>
    <row r="136" spans="1:78" s="45" customFormat="1" ht="15.75" thickBot="1" x14ac:dyDescent="0.25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BB136" s="11"/>
      <c r="BC136" s="11"/>
      <c r="BD136" s="11"/>
      <c r="BE136" s="116" t="s">
        <v>121</v>
      </c>
      <c r="BF136" s="104" t="s">
        <v>456</v>
      </c>
      <c r="BG136" s="104" t="s">
        <v>456</v>
      </c>
      <c r="BH136" s="105" t="s">
        <v>456</v>
      </c>
      <c r="BI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</row>
    <row r="137" spans="1:78" s="45" customFormat="1" ht="15.75" thickTop="1" x14ac:dyDescent="0.2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BB137" s="11"/>
      <c r="BC137" s="11"/>
      <c r="BD137" s="11"/>
      <c r="BE137" s="114" t="s">
        <v>281</v>
      </c>
      <c r="BF137" s="73" t="s">
        <v>456</v>
      </c>
      <c r="BG137" s="73" t="s">
        <v>456</v>
      </c>
      <c r="BH137" s="74" t="s">
        <v>456</v>
      </c>
      <c r="BI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</row>
    <row r="138" spans="1:78" s="45" customFormat="1" ht="15" x14ac:dyDescent="0.2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BB138" s="11"/>
      <c r="BC138" s="11"/>
      <c r="BD138" s="11"/>
      <c r="BE138" s="115" t="s">
        <v>280</v>
      </c>
      <c r="BF138" s="68" t="s">
        <v>456</v>
      </c>
      <c r="BG138" s="68" t="s">
        <v>456</v>
      </c>
      <c r="BH138" s="83" t="s">
        <v>456</v>
      </c>
      <c r="BI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</row>
    <row r="139" spans="1:78" s="45" customFormat="1" ht="15" x14ac:dyDescent="0.2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BB139" s="11"/>
      <c r="BC139" s="11"/>
      <c r="BD139" s="11"/>
      <c r="BE139" s="115" t="s">
        <v>122</v>
      </c>
      <c r="BF139" s="68">
        <v>26</v>
      </c>
      <c r="BG139" s="68">
        <v>18.2</v>
      </c>
      <c r="BH139" s="83">
        <v>30</v>
      </c>
      <c r="BI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</row>
    <row r="140" spans="1:78" s="45" customFormat="1" ht="15" x14ac:dyDescent="0.2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BB140" s="11"/>
      <c r="BC140" s="11"/>
      <c r="BD140" s="11"/>
      <c r="BE140" s="115" t="s">
        <v>123</v>
      </c>
      <c r="BF140" s="68">
        <v>25</v>
      </c>
      <c r="BG140" s="68">
        <v>14.3</v>
      </c>
      <c r="BH140" s="83">
        <v>30</v>
      </c>
      <c r="BI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</row>
    <row r="141" spans="1:78" s="45" customFormat="1" ht="15" x14ac:dyDescent="0.2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BB141" s="11"/>
      <c r="BC141" s="11"/>
      <c r="BD141" s="11"/>
      <c r="BE141" s="115" t="s">
        <v>124</v>
      </c>
      <c r="BF141" s="68">
        <v>24</v>
      </c>
      <c r="BG141" s="68">
        <v>10.9</v>
      </c>
      <c r="BH141" s="83">
        <v>30</v>
      </c>
      <c r="BI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</row>
    <row r="142" spans="1:78" s="45" customFormat="1" ht="15.75" thickBot="1" x14ac:dyDescent="0.25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BB142" s="11"/>
      <c r="BC142" s="11"/>
      <c r="BD142" s="11"/>
      <c r="BE142" s="116" t="s">
        <v>125</v>
      </c>
      <c r="BF142" s="104" t="s">
        <v>456</v>
      </c>
      <c r="BG142" s="104" t="s">
        <v>456</v>
      </c>
      <c r="BH142" s="105" t="s">
        <v>456</v>
      </c>
      <c r="BI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</row>
    <row r="143" spans="1:78" s="45" customFormat="1" ht="15.75" thickTop="1" x14ac:dyDescent="0.2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BB143" s="11"/>
      <c r="BC143" s="11"/>
      <c r="BD143" s="11"/>
      <c r="BE143" s="114" t="s">
        <v>283</v>
      </c>
      <c r="BF143" s="73" t="s">
        <v>456</v>
      </c>
      <c r="BG143" s="73" t="s">
        <v>456</v>
      </c>
      <c r="BH143" s="74" t="s">
        <v>456</v>
      </c>
      <c r="BI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</row>
    <row r="144" spans="1:78" s="45" customFormat="1" ht="15" x14ac:dyDescent="0.2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BB144" s="11"/>
      <c r="BC144" s="11"/>
      <c r="BD144" s="11"/>
      <c r="BE144" s="115" t="s">
        <v>282</v>
      </c>
      <c r="BF144" s="68" t="s">
        <v>456</v>
      </c>
      <c r="BG144" s="68" t="s">
        <v>456</v>
      </c>
      <c r="BH144" s="83" t="s">
        <v>456</v>
      </c>
      <c r="BI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</row>
    <row r="145" spans="1:78" s="45" customFormat="1" ht="15" x14ac:dyDescent="0.2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BB145" s="11"/>
      <c r="BC145" s="11"/>
      <c r="BD145" s="11"/>
      <c r="BE145" s="115" t="s">
        <v>126</v>
      </c>
      <c r="BF145" s="68">
        <v>26</v>
      </c>
      <c r="BG145" s="68">
        <v>18.2</v>
      </c>
      <c r="BH145" s="83">
        <v>30</v>
      </c>
      <c r="BI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</row>
    <row r="146" spans="1:78" s="45" customFormat="1" ht="15" x14ac:dyDescent="0.2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BB146" s="11"/>
      <c r="BC146" s="11"/>
      <c r="BD146" s="11"/>
      <c r="BE146" s="115" t="s">
        <v>127</v>
      </c>
      <c r="BF146" s="68" t="s">
        <v>457</v>
      </c>
      <c r="BG146" s="68" t="s">
        <v>457</v>
      </c>
      <c r="BH146" s="83" t="s">
        <v>457</v>
      </c>
      <c r="BI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</row>
    <row r="147" spans="1:78" s="45" customFormat="1" ht="15" x14ac:dyDescent="0.2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BB147" s="11"/>
      <c r="BC147" s="11"/>
      <c r="BD147" s="11"/>
      <c r="BE147" s="115" t="s">
        <v>128</v>
      </c>
      <c r="BF147" s="68" t="s">
        <v>457</v>
      </c>
      <c r="BG147" s="68" t="s">
        <v>457</v>
      </c>
      <c r="BH147" s="83" t="s">
        <v>457</v>
      </c>
      <c r="BI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</row>
    <row r="148" spans="1:78" s="45" customFormat="1" ht="15.75" thickBot="1" x14ac:dyDescent="0.25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BB148" s="11"/>
      <c r="BC148" s="11"/>
      <c r="BD148" s="11"/>
      <c r="BE148" s="116" t="s">
        <v>129</v>
      </c>
      <c r="BF148" s="104" t="s">
        <v>456</v>
      </c>
      <c r="BG148" s="104" t="s">
        <v>456</v>
      </c>
      <c r="BH148" s="105" t="s">
        <v>456</v>
      </c>
      <c r="BI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</row>
    <row r="149" spans="1:78" s="45" customFormat="1" ht="15.75" thickTop="1" x14ac:dyDescent="0.2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BB149" s="11"/>
      <c r="BC149" s="11"/>
      <c r="BD149" s="11"/>
      <c r="BE149" s="114" t="s">
        <v>285</v>
      </c>
      <c r="BF149" s="73" t="s">
        <v>456</v>
      </c>
      <c r="BG149" s="73" t="s">
        <v>456</v>
      </c>
      <c r="BH149" s="74" t="s">
        <v>456</v>
      </c>
      <c r="BI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</row>
    <row r="150" spans="1:78" s="45" customFormat="1" ht="15" x14ac:dyDescent="0.2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BB150" s="11"/>
      <c r="BC150" s="11"/>
      <c r="BD150" s="11"/>
      <c r="BE150" s="115" t="s">
        <v>284</v>
      </c>
      <c r="BF150" s="68" t="s">
        <v>456</v>
      </c>
      <c r="BG150" s="68" t="s">
        <v>456</v>
      </c>
      <c r="BH150" s="83" t="s">
        <v>456</v>
      </c>
      <c r="BI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</row>
    <row r="151" spans="1:78" s="45" customFormat="1" ht="15" x14ac:dyDescent="0.2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BB151" s="11"/>
      <c r="BC151" s="11"/>
      <c r="BD151" s="11"/>
      <c r="BE151" s="115" t="s">
        <v>130</v>
      </c>
      <c r="BF151" s="68">
        <v>22</v>
      </c>
      <c r="BG151" s="68">
        <v>14.8</v>
      </c>
      <c r="BH151" s="83">
        <v>20</v>
      </c>
      <c r="BI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</row>
    <row r="152" spans="1:78" s="45" customFormat="1" ht="15" x14ac:dyDescent="0.2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BB152" s="11"/>
      <c r="BC152" s="11"/>
      <c r="BD152" s="11"/>
      <c r="BE152" s="115" t="s">
        <v>131</v>
      </c>
      <c r="BF152" s="68">
        <v>21</v>
      </c>
      <c r="BG152" s="68">
        <v>11.7</v>
      </c>
      <c r="BH152" s="83">
        <v>20</v>
      </c>
      <c r="BI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</row>
    <row r="153" spans="1:78" s="45" customFormat="1" ht="15" x14ac:dyDescent="0.2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BB153" s="11"/>
      <c r="BC153" s="11"/>
      <c r="BD153" s="11"/>
      <c r="BE153" s="115" t="s">
        <v>132</v>
      </c>
      <c r="BF153" s="68">
        <v>20</v>
      </c>
      <c r="BG153" s="68">
        <v>9.1</v>
      </c>
      <c r="BH153" s="83">
        <v>20</v>
      </c>
      <c r="BI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</row>
    <row r="154" spans="1:78" s="45" customFormat="1" ht="15.75" thickBot="1" x14ac:dyDescent="0.25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BB154" s="11"/>
      <c r="BC154" s="11"/>
      <c r="BD154" s="11"/>
      <c r="BE154" s="116" t="s">
        <v>133</v>
      </c>
      <c r="BF154" s="104" t="s">
        <v>456</v>
      </c>
      <c r="BG154" s="104" t="s">
        <v>456</v>
      </c>
      <c r="BH154" s="105" t="s">
        <v>456</v>
      </c>
      <c r="BI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</row>
    <row r="155" spans="1:78" s="45" customFormat="1" ht="15.75" thickTop="1" x14ac:dyDescent="0.2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BB155" s="11"/>
      <c r="BC155" s="11"/>
      <c r="BD155" s="11"/>
      <c r="BE155" s="114" t="s">
        <v>287</v>
      </c>
      <c r="BF155" s="73" t="s">
        <v>456</v>
      </c>
      <c r="BG155" s="73" t="s">
        <v>456</v>
      </c>
      <c r="BH155" s="74" t="s">
        <v>456</v>
      </c>
      <c r="BI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</row>
    <row r="156" spans="1:78" s="45" customFormat="1" ht="15" x14ac:dyDescent="0.2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BB156" s="11"/>
      <c r="BC156" s="11"/>
      <c r="BD156" s="11"/>
      <c r="BE156" s="115" t="s">
        <v>286</v>
      </c>
      <c r="BF156" s="68" t="s">
        <v>456</v>
      </c>
      <c r="BG156" s="68" t="s">
        <v>456</v>
      </c>
      <c r="BH156" s="83" t="s">
        <v>456</v>
      </c>
      <c r="BI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</row>
    <row r="157" spans="1:78" s="45" customFormat="1" ht="15" x14ac:dyDescent="0.2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BB157" s="11"/>
      <c r="BC157" s="11"/>
      <c r="BD157" s="11"/>
      <c r="BE157" s="115" t="s">
        <v>134</v>
      </c>
      <c r="BF157" s="68">
        <v>22</v>
      </c>
      <c r="BG157" s="68">
        <v>14.8</v>
      </c>
      <c r="BH157" s="83">
        <v>20</v>
      </c>
      <c r="BI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</row>
    <row r="158" spans="1:78" s="45" customFormat="1" ht="15" x14ac:dyDescent="0.2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BB158" s="11"/>
      <c r="BC158" s="11"/>
      <c r="BD158" s="11"/>
      <c r="BE158" s="115" t="s">
        <v>135</v>
      </c>
      <c r="BF158" s="68">
        <v>21</v>
      </c>
      <c r="BG158" s="68">
        <v>11.7</v>
      </c>
      <c r="BH158" s="83">
        <v>20</v>
      </c>
      <c r="BI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</row>
    <row r="159" spans="1:78" s="45" customFormat="1" ht="15" x14ac:dyDescent="0.2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BB159" s="11"/>
      <c r="BC159" s="11"/>
      <c r="BD159" s="11"/>
      <c r="BE159" s="115" t="s">
        <v>136</v>
      </c>
      <c r="BF159" s="68">
        <v>20</v>
      </c>
      <c r="BG159" s="68">
        <v>9.1</v>
      </c>
      <c r="BH159" s="83">
        <v>20</v>
      </c>
      <c r="BI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</row>
    <row r="160" spans="1:78" s="45" customFormat="1" ht="15.75" thickBot="1" x14ac:dyDescent="0.25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BB160" s="11"/>
      <c r="BC160" s="11"/>
      <c r="BD160" s="11"/>
      <c r="BE160" s="116" t="s">
        <v>137</v>
      </c>
      <c r="BF160" s="104" t="s">
        <v>456</v>
      </c>
      <c r="BG160" s="104" t="s">
        <v>456</v>
      </c>
      <c r="BH160" s="105" t="s">
        <v>456</v>
      </c>
      <c r="BI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</row>
    <row r="161" spans="1:78" s="45" customFormat="1" ht="15.75" thickTop="1" x14ac:dyDescent="0.2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BB161" s="11"/>
      <c r="BC161" s="11"/>
      <c r="BD161" s="11"/>
      <c r="BE161" s="114" t="s">
        <v>289</v>
      </c>
      <c r="BF161" s="73" t="s">
        <v>456</v>
      </c>
      <c r="BG161" s="73" t="s">
        <v>456</v>
      </c>
      <c r="BH161" s="74" t="s">
        <v>456</v>
      </c>
      <c r="BI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</row>
    <row r="162" spans="1:78" s="45" customFormat="1" ht="15" x14ac:dyDescent="0.2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BB162" s="11"/>
      <c r="BC162" s="11"/>
      <c r="BD162" s="11"/>
      <c r="BE162" s="115" t="s">
        <v>288</v>
      </c>
      <c r="BF162" s="68" t="s">
        <v>456</v>
      </c>
      <c r="BG162" s="68" t="s">
        <v>456</v>
      </c>
      <c r="BH162" s="83" t="s">
        <v>456</v>
      </c>
      <c r="BI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</row>
    <row r="163" spans="1:78" s="45" customFormat="1" ht="15" x14ac:dyDescent="0.2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BB163" s="11"/>
      <c r="BC163" s="11"/>
      <c r="BD163" s="11"/>
      <c r="BE163" s="115" t="s">
        <v>138</v>
      </c>
      <c r="BF163" s="68">
        <v>22</v>
      </c>
      <c r="BG163" s="68">
        <v>14.8</v>
      </c>
      <c r="BH163" s="83">
        <v>20</v>
      </c>
      <c r="BI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</row>
    <row r="164" spans="1:78" s="45" customFormat="1" ht="15" x14ac:dyDescent="0.2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BB164" s="11"/>
      <c r="BC164" s="11"/>
      <c r="BD164" s="11"/>
      <c r="BE164" s="115" t="s">
        <v>139</v>
      </c>
      <c r="BF164" s="68" t="s">
        <v>457</v>
      </c>
      <c r="BG164" s="68" t="s">
        <v>457</v>
      </c>
      <c r="BH164" s="83" t="s">
        <v>457</v>
      </c>
      <c r="BI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</row>
    <row r="165" spans="1:78" s="45" customFormat="1" ht="15" x14ac:dyDescent="0.2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BB165" s="11"/>
      <c r="BC165" s="11"/>
      <c r="BD165" s="11"/>
      <c r="BE165" s="115" t="s">
        <v>140</v>
      </c>
      <c r="BF165" s="68" t="s">
        <v>457</v>
      </c>
      <c r="BG165" s="68" t="s">
        <v>457</v>
      </c>
      <c r="BH165" s="83" t="s">
        <v>457</v>
      </c>
      <c r="BI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</row>
    <row r="166" spans="1:78" s="45" customFormat="1" ht="15.75" thickBot="1" x14ac:dyDescent="0.25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BB166" s="11"/>
      <c r="BC166" s="11"/>
      <c r="BD166" s="11"/>
      <c r="BE166" s="116" t="s">
        <v>141</v>
      </c>
      <c r="BF166" s="104" t="s">
        <v>456</v>
      </c>
      <c r="BG166" s="104" t="s">
        <v>456</v>
      </c>
      <c r="BH166" s="105" t="s">
        <v>456</v>
      </c>
      <c r="BI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</row>
    <row r="167" spans="1:78" s="45" customFormat="1" ht="15.75" thickTop="1" x14ac:dyDescent="0.2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BB167" s="11"/>
      <c r="BC167" s="11"/>
      <c r="BD167" s="11"/>
      <c r="BE167" s="114" t="s">
        <v>291</v>
      </c>
      <c r="BF167" s="73" t="s">
        <v>456</v>
      </c>
      <c r="BG167" s="73" t="s">
        <v>456</v>
      </c>
      <c r="BH167" s="74" t="s">
        <v>456</v>
      </c>
      <c r="BI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</row>
    <row r="168" spans="1:78" s="45" customFormat="1" ht="15" x14ac:dyDescent="0.2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BB168" s="11"/>
      <c r="BC168" s="11"/>
      <c r="BD168" s="11"/>
      <c r="BE168" s="115" t="s">
        <v>290</v>
      </c>
      <c r="BF168" s="68" t="s">
        <v>456</v>
      </c>
      <c r="BG168" s="68" t="s">
        <v>456</v>
      </c>
      <c r="BH168" s="83" t="s">
        <v>456</v>
      </c>
      <c r="BI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</row>
    <row r="169" spans="1:78" s="45" customFormat="1" ht="15" x14ac:dyDescent="0.2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BB169" s="11"/>
      <c r="BC169" s="11"/>
      <c r="BD169" s="11"/>
      <c r="BE169" s="115" t="s">
        <v>142</v>
      </c>
      <c r="BF169" s="68" t="s">
        <v>456</v>
      </c>
      <c r="BG169" s="68" t="s">
        <v>456</v>
      </c>
      <c r="BH169" s="83" t="s">
        <v>456</v>
      </c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</row>
    <row r="170" spans="1:78" s="45" customFormat="1" ht="15" x14ac:dyDescent="0.2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BB170" s="11"/>
      <c r="BC170" s="11"/>
      <c r="BD170" s="11"/>
      <c r="BE170" s="115" t="s">
        <v>143</v>
      </c>
      <c r="BF170" s="68">
        <v>29</v>
      </c>
      <c r="BG170" s="68">
        <v>18.600000000000001</v>
      </c>
      <c r="BH170" s="83">
        <v>50</v>
      </c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</row>
    <row r="171" spans="1:78" s="45" customFormat="1" ht="15" x14ac:dyDescent="0.2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BB171" s="11"/>
      <c r="BC171" s="11"/>
      <c r="BD171" s="11"/>
      <c r="BE171" s="115" t="s">
        <v>144</v>
      </c>
      <c r="BF171" s="68">
        <v>28</v>
      </c>
      <c r="BG171" s="68">
        <v>14.2</v>
      </c>
      <c r="BH171" s="83">
        <v>50</v>
      </c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</row>
    <row r="172" spans="1:78" s="45" customFormat="1" ht="15.75" thickBot="1" x14ac:dyDescent="0.25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BB172" s="11"/>
      <c r="BC172" s="11"/>
      <c r="BD172" s="11"/>
      <c r="BE172" s="116" t="s">
        <v>145</v>
      </c>
      <c r="BF172" s="104">
        <v>23.5</v>
      </c>
      <c r="BG172" s="104">
        <v>10.199999999999999</v>
      </c>
      <c r="BH172" s="105">
        <v>50</v>
      </c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</row>
    <row r="173" spans="1:78" s="45" customFormat="1" ht="15.75" thickTop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BB173" s="11"/>
      <c r="BC173" s="11"/>
      <c r="BD173" s="11"/>
      <c r="BE173" s="114" t="s">
        <v>293</v>
      </c>
      <c r="BF173" s="73" t="s">
        <v>456</v>
      </c>
      <c r="BG173" s="73" t="s">
        <v>456</v>
      </c>
      <c r="BH173" s="74" t="s">
        <v>456</v>
      </c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</row>
    <row r="174" spans="1:78" s="45" customFormat="1" ht="15" x14ac:dyDescent="0.2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BB174" s="11"/>
      <c r="BC174" s="11"/>
      <c r="BD174" s="11"/>
      <c r="BE174" s="115" t="s">
        <v>292</v>
      </c>
      <c r="BF174" s="68" t="s">
        <v>456</v>
      </c>
      <c r="BG174" s="68" t="s">
        <v>456</v>
      </c>
      <c r="BH174" s="83" t="s">
        <v>456</v>
      </c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</row>
    <row r="175" spans="1:78" s="45" customFormat="1" ht="15" x14ac:dyDescent="0.2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BB175" s="11"/>
      <c r="BC175" s="11"/>
      <c r="BD175" s="11"/>
      <c r="BE175" s="115" t="s">
        <v>146</v>
      </c>
      <c r="BF175" s="68" t="s">
        <v>456</v>
      </c>
      <c r="BG175" s="68" t="s">
        <v>456</v>
      </c>
      <c r="BH175" s="83" t="s">
        <v>456</v>
      </c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</row>
    <row r="176" spans="1:78" s="45" customFormat="1" ht="15" x14ac:dyDescent="0.2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BB176" s="11"/>
      <c r="BC176" s="11"/>
      <c r="BD176" s="11"/>
      <c r="BE176" s="115" t="s">
        <v>147</v>
      </c>
      <c r="BF176" s="68">
        <v>29</v>
      </c>
      <c r="BG176" s="68">
        <v>18.600000000000001</v>
      </c>
      <c r="BH176" s="83">
        <v>50</v>
      </c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</row>
    <row r="177" spans="1:78" s="45" customFormat="1" ht="15" x14ac:dyDescent="0.2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BB177" s="11"/>
      <c r="BC177" s="11"/>
      <c r="BD177" s="11"/>
      <c r="BE177" s="115" t="s">
        <v>148</v>
      </c>
      <c r="BF177" s="68">
        <v>28</v>
      </c>
      <c r="BG177" s="68">
        <v>14.2</v>
      </c>
      <c r="BH177" s="83">
        <v>50</v>
      </c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</row>
    <row r="178" spans="1:78" s="45" customFormat="1" ht="15.75" thickBot="1" x14ac:dyDescent="0.25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BB178" s="11"/>
      <c r="BC178" s="11"/>
      <c r="BD178" s="11"/>
      <c r="BE178" s="116" t="s">
        <v>149</v>
      </c>
      <c r="BF178" s="104">
        <v>23.5</v>
      </c>
      <c r="BG178" s="104">
        <v>10.199999999999999</v>
      </c>
      <c r="BH178" s="105">
        <v>50</v>
      </c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</row>
    <row r="179" spans="1:78" s="45" customFormat="1" ht="15.75" thickTop="1" x14ac:dyDescent="0.2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BB179" s="11"/>
      <c r="BC179" s="11"/>
      <c r="BD179" s="11"/>
      <c r="BE179" s="114" t="s">
        <v>295</v>
      </c>
      <c r="BF179" s="73" t="s">
        <v>191</v>
      </c>
      <c r="BG179" s="73" t="s">
        <v>191</v>
      </c>
      <c r="BH179" s="74" t="s">
        <v>191</v>
      </c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</row>
    <row r="180" spans="1:78" s="45" customFormat="1" ht="15" x14ac:dyDescent="0.2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BB180" s="11"/>
      <c r="BC180" s="11"/>
      <c r="BD180" s="11"/>
      <c r="BE180" s="115" t="s">
        <v>294</v>
      </c>
      <c r="BF180" s="68" t="s">
        <v>191</v>
      </c>
      <c r="BG180" s="68" t="s">
        <v>191</v>
      </c>
      <c r="BH180" s="83" t="s">
        <v>191</v>
      </c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</row>
    <row r="181" spans="1:78" s="45" customFormat="1" ht="15" x14ac:dyDescent="0.2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BB181" s="11"/>
      <c r="BC181" s="11"/>
      <c r="BD181" s="11"/>
      <c r="BE181" s="115" t="s">
        <v>150</v>
      </c>
      <c r="BF181" s="68" t="s">
        <v>191</v>
      </c>
      <c r="BG181" s="68" t="s">
        <v>191</v>
      </c>
      <c r="BH181" s="83" t="s">
        <v>191</v>
      </c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</row>
    <row r="182" spans="1:78" s="45" customFormat="1" ht="15" x14ac:dyDescent="0.2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BB182" s="11"/>
      <c r="BC182" s="11"/>
      <c r="BD182" s="11"/>
      <c r="BE182" s="115" t="s">
        <v>151</v>
      </c>
      <c r="BF182" s="68" t="s">
        <v>191</v>
      </c>
      <c r="BG182" s="68" t="s">
        <v>191</v>
      </c>
      <c r="BH182" s="83" t="s">
        <v>191</v>
      </c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</row>
    <row r="183" spans="1:78" s="45" customFormat="1" ht="15" x14ac:dyDescent="0.2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BB183" s="11"/>
      <c r="BC183" s="11"/>
      <c r="BD183" s="11"/>
      <c r="BE183" s="115" t="s">
        <v>152</v>
      </c>
      <c r="BF183" s="68" t="s">
        <v>191</v>
      </c>
      <c r="BG183" s="68" t="s">
        <v>191</v>
      </c>
      <c r="BH183" s="83" t="s">
        <v>191</v>
      </c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</row>
    <row r="184" spans="1:78" s="45" customFormat="1" ht="15.75" thickBot="1" x14ac:dyDescent="0.25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BB184" s="11"/>
      <c r="BC184" s="11"/>
      <c r="BD184" s="11"/>
      <c r="BE184" s="116" t="s">
        <v>153</v>
      </c>
      <c r="BF184" s="104" t="s">
        <v>191</v>
      </c>
      <c r="BG184" s="104" t="s">
        <v>191</v>
      </c>
      <c r="BH184" s="105" t="s">
        <v>191</v>
      </c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</row>
    <row r="185" spans="1:78" s="45" customFormat="1" ht="15.75" thickTop="1" x14ac:dyDescent="0.2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BB185" s="11"/>
      <c r="BC185" s="11"/>
      <c r="BD185" s="11"/>
      <c r="BE185" s="114" t="s">
        <v>297</v>
      </c>
      <c r="BF185" s="73" t="s">
        <v>456</v>
      </c>
      <c r="BG185" s="73" t="s">
        <v>456</v>
      </c>
      <c r="BH185" s="74" t="s">
        <v>456</v>
      </c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</row>
    <row r="186" spans="1:78" s="45" customFormat="1" ht="15" x14ac:dyDescent="0.2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BB186" s="11"/>
      <c r="BC186" s="11"/>
      <c r="BD186" s="11"/>
      <c r="BE186" s="115" t="s">
        <v>296</v>
      </c>
      <c r="BF186" s="68" t="s">
        <v>456</v>
      </c>
      <c r="BG186" s="68" t="s">
        <v>456</v>
      </c>
      <c r="BH186" s="83" t="s">
        <v>456</v>
      </c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</row>
    <row r="187" spans="1:78" s="45" customFormat="1" ht="15" x14ac:dyDescent="0.2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BB187" s="11"/>
      <c r="BC187" s="11"/>
      <c r="BD187" s="11"/>
      <c r="BE187" s="115" t="s">
        <v>154</v>
      </c>
      <c r="BF187" s="68" t="s">
        <v>456</v>
      </c>
      <c r="BG187" s="68" t="s">
        <v>456</v>
      </c>
      <c r="BH187" s="83" t="s">
        <v>456</v>
      </c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</row>
    <row r="188" spans="1:78" s="45" customFormat="1" ht="15" x14ac:dyDescent="0.2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BB188" s="11"/>
      <c r="BC188" s="11"/>
      <c r="BD188" s="11"/>
      <c r="BE188" s="115" t="s">
        <v>155</v>
      </c>
      <c r="BF188" s="68">
        <v>27</v>
      </c>
      <c r="BG188" s="68">
        <v>16.7</v>
      </c>
      <c r="BH188" s="83">
        <v>40</v>
      </c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</row>
    <row r="189" spans="1:78" s="45" customFormat="1" ht="15" x14ac:dyDescent="0.2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BB189" s="11"/>
      <c r="BC189" s="11"/>
      <c r="BD189" s="11"/>
      <c r="BE189" s="115" t="s">
        <v>156</v>
      </c>
      <c r="BF189" s="68">
        <v>26</v>
      </c>
      <c r="BG189" s="68">
        <v>12.6</v>
      </c>
      <c r="BH189" s="83">
        <v>40</v>
      </c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</row>
    <row r="190" spans="1:78" s="45" customFormat="1" ht="15.75" thickBot="1" x14ac:dyDescent="0.25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BB190" s="11"/>
      <c r="BC190" s="11"/>
      <c r="BD190" s="11"/>
      <c r="BE190" s="116" t="s">
        <v>157</v>
      </c>
      <c r="BF190" s="104">
        <v>22.5</v>
      </c>
      <c r="BG190" s="104">
        <v>9</v>
      </c>
      <c r="BH190" s="105">
        <v>40</v>
      </c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</row>
    <row r="191" spans="1:78" s="45" customFormat="1" ht="15.75" thickTop="1" x14ac:dyDescent="0.2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BB191" s="11"/>
      <c r="BC191" s="11"/>
      <c r="BD191" s="11"/>
      <c r="BE191" s="114" t="s">
        <v>299</v>
      </c>
      <c r="BF191" s="73" t="s">
        <v>456</v>
      </c>
      <c r="BG191" s="73" t="s">
        <v>456</v>
      </c>
      <c r="BH191" s="74" t="s">
        <v>456</v>
      </c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</row>
    <row r="192" spans="1:78" s="45" customFormat="1" ht="15" x14ac:dyDescent="0.2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BB192" s="11"/>
      <c r="BC192" s="11"/>
      <c r="BD192" s="11"/>
      <c r="BE192" s="115" t="s">
        <v>298</v>
      </c>
      <c r="BF192" s="68" t="s">
        <v>456</v>
      </c>
      <c r="BG192" s="68" t="s">
        <v>456</v>
      </c>
      <c r="BH192" s="83" t="s">
        <v>456</v>
      </c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</row>
    <row r="193" spans="1:78" s="45" customFormat="1" ht="15" x14ac:dyDescent="0.2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BB193" s="11"/>
      <c r="BC193" s="11"/>
      <c r="BD193" s="11"/>
      <c r="BE193" s="115" t="s">
        <v>158</v>
      </c>
      <c r="BF193" s="68" t="s">
        <v>456</v>
      </c>
      <c r="BG193" s="68" t="s">
        <v>456</v>
      </c>
      <c r="BH193" s="83" t="s">
        <v>456</v>
      </c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</row>
    <row r="194" spans="1:78" s="45" customFormat="1" ht="15" x14ac:dyDescent="0.2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BB194" s="11"/>
      <c r="BC194" s="11"/>
      <c r="BD194" s="11"/>
      <c r="BE194" s="115" t="s">
        <v>159</v>
      </c>
      <c r="BF194" s="68">
        <v>27</v>
      </c>
      <c r="BG194" s="68">
        <v>16.7</v>
      </c>
      <c r="BH194" s="83">
        <v>40</v>
      </c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</row>
    <row r="195" spans="1:78" s="45" customFormat="1" ht="15" x14ac:dyDescent="0.2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BB195" s="11"/>
      <c r="BC195" s="11"/>
      <c r="BD195" s="11"/>
      <c r="BE195" s="115" t="s">
        <v>160</v>
      </c>
      <c r="BF195" s="68">
        <v>26</v>
      </c>
      <c r="BG195" s="68">
        <v>12.6</v>
      </c>
      <c r="BH195" s="83">
        <v>40</v>
      </c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</row>
    <row r="196" spans="1:78" s="45" customFormat="1" ht="15.75" thickBot="1" x14ac:dyDescent="0.25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BB196" s="11"/>
      <c r="BC196" s="11"/>
      <c r="BD196" s="11"/>
      <c r="BE196" s="116" t="s">
        <v>161</v>
      </c>
      <c r="BF196" s="104">
        <v>22.5</v>
      </c>
      <c r="BG196" s="104">
        <v>9</v>
      </c>
      <c r="BH196" s="105">
        <v>40</v>
      </c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</row>
    <row r="197" spans="1:78" s="45" customFormat="1" ht="15.75" thickTop="1" x14ac:dyDescent="0.2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BB197" s="11"/>
      <c r="BC197" s="11"/>
      <c r="BD197" s="11"/>
      <c r="BE197" s="114" t="s">
        <v>301</v>
      </c>
      <c r="BF197" s="73" t="s">
        <v>191</v>
      </c>
      <c r="BG197" s="73" t="s">
        <v>191</v>
      </c>
      <c r="BH197" s="74" t="s">
        <v>191</v>
      </c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</row>
    <row r="198" spans="1:78" s="45" customFormat="1" ht="15" x14ac:dyDescent="0.2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BB198" s="11"/>
      <c r="BC198" s="11"/>
      <c r="BD198" s="11"/>
      <c r="BE198" s="115" t="s">
        <v>300</v>
      </c>
      <c r="BF198" s="68" t="s">
        <v>191</v>
      </c>
      <c r="BG198" s="68" t="s">
        <v>191</v>
      </c>
      <c r="BH198" s="83" t="s">
        <v>191</v>
      </c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</row>
    <row r="199" spans="1:78" s="45" customFormat="1" ht="15" x14ac:dyDescent="0.2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BB199" s="11"/>
      <c r="BC199" s="11"/>
      <c r="BD199" s="11"/>
      <c r="BE199" s="115" t="s">
        <v>162</v>
      </c>
      <c r="BF199" s="68" t="s">
        <v>191</v>
      </c>
      <c r="BG199" s="68" t="s">
        <v>191</v>
      </c>
      <c r="BH199" s="83" t="s">
        <v>191</v>
      </c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</row>
    <row r="200" spans="1:78" s="45" customFormat="1" ht="15" x14ac:dyDescent="0.2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BB200" s="11"/>
      <c r="BC200" s="11"/>
      <c r="BD200" s="11"/>
      <c r="BE200" s="115" t="s">
        <v>163</v>
      </c>
      <c r="BF200" s="68" t="s">
        <v>191</v>
      </c>
      <c r="BG200" s="68" t="s">
        <v>191</v>
      </c>
      <c r="BH200" s="83" t="s">
        <v>191</v>
      </c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</row>
    <row r="201" spans="1:78" s="45" customFormat="1" ht="15" x14ac:dyDescent="0.2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BB201" s="11"/>
      <c r="BC201" s="11"/>
      <c r="BD201" s="11"/>
      <c r="BE201" s="115" t="s">
        <v>164</v>
      </c>
      <c r="BF201" s="68" t="s">
        <v>191</v>
      </c>
      <c r="BG201" s="68" t="s">
        <v>191</v>
      </c>
      <c r="BH201" s="83" t="s">
        <v>191</v>
      </c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</row>
    <row r="202" spans="1:78" s="45" customFormat="1" ht="15.75" thickBot="1" x14ac:dyDescent="0.25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BB202" s="11"/>
      <c r="BC202" s="11"/>
      <c r="BD202" s="11"/>
      <c r="BE202" s="116" t="s">
        <v>165</v>
      </c>
      <c r="BF202" s="104" t="s">
        <v>191</v>
      </c>
      <c r="BG202" s="104" t="s">
        <v>191</v>
      </c>
      <c r="BH202" s="105" t="s">
        <v>191</v>
      </c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</row>
    <row r="203" spans="1:78" s="45" customFormat="1" ht="15.75" thickTop="1" x14ac:dyDescent="0.2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BB203" s="11"/>
      <c r="BC203" s="11"/>
      <c r="BD203" s="11"/>
      <c r="BE203" s="114" t="s">
        <v>303</v>
      </c>
      <c r="BF203" s="73" t="s">
        <v>456</v>
      </c>
      <c r="BG203" s="73" t="s">
        <v>456</v>
      </c>
      <c r="BH203" s="74" t="s">
        <v>456</v>
      </c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</row>
    <row r="204" spans="1:78" s="45" customFormat="1" ht="15" x14ac:dyDescent="0.2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BB204" s="11"/>
      <c r="BC204" s="11"/>
      <c r="BD204" s="11"/>
      <c r="BE204" s="115" t="s">
        <v>302</v>
      </c>
      <c r="BF204" s="68" t="s">
        <v>456</v>
      </c>
      <c r="BG204" s="68" t="s">
        <v>456</v>
      </c>
      <c r="BH204" s="83" t="s">
        <v>456</v>
      </c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</row>
    <row r="205" spans="1:78" s="45" customFormat="1" ht="15" x14ac:dyDescent="0.2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BB205" s="11"/>
      <c r="BC205" s="11"/>
      <c r="BD205" s="11"/>
      <c r="BE205" s="115" t="s">
        <v>166</v>
      </c>
      <c r="BF205" s="68" t="s">
        <v>456</v>
      </c>
      <c r="BG205" s="68" t="s">
        <v>456</v>
      </c>
      <c r="BH205" s="83" t="s">
        <v>456</v>
      </c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</row>
    <row r="206" spans="1:78" s="45" customFormat="1" ht="15" x14ac:dyDescent="0.2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BB206" s="11"/>
      <c r="BC206" s="11"/>
      <c r="BD206" s="11"/>
      <c r="BE206" s="115" t="s">
        <v>167</v>
      </c>
      <c r="BF206" s="68">
        <v>24</v>
      </c>
      <c r="BG206" s="68">
        <v>14.4</v>
      </c>
      <c r="BH206" s="83">
        <v>30</v>
      </c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</row>
    <row r="207" spans="1:78" s="45" customFormat="1" ht="15" x14ac:dyDescent="0.2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BB207" s="11"/>
      <c r="BC207" s="11"/>
      <c r="BD207" s="11"/>
      <c r="BE207" s="115" t="s">
        <v>168</v>
      </c>
      <c r="BF207" s="68">
        <v>23.5</v>
      </c>
      <c r="BG207" s="68">
        <v>10.9</v>
      </c>
      <c r="BH207" s="83">
        <v>30</v>
      </c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</row>
    <row r="208" spans="1:78" s="45" customFormat="1" ht="15.75" thickBot="1" x14ac:dyDescent="0.25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BB208" s="11"/>
      <c r="BC208" s="11"/>
      <c r="BD208" s="11"/>
      <c r="BE208" s="116" t="s">
        <v>169</v>
      </c>
      <c r="BF208" s="104">
        <v>21</v>
      </c>
      <c r="BG208" s="104">
        <v>7.8</v>
      </c>
      <c r="BH208" s="105">
        <v>30</v>
      </c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</row>
    <row r="209" spans="1:78" s="45" customFormat="1" ht="15.75" thickTop="1" x14ac:dyDescent="0.2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BB209" s="11"/>
      <c r="BC209" s="11"/>
      <c r="BD209" s="11"/>
      <c r="BE209" s="114" t="s">
        <v>305</v>
      </c>
      <c r="BF209" s="73" t="s">
        <v>456</v>
      </c>
      <c r="BG209" s="73" t="s">
        <v>456</v>
      </c>
      <c r="BH209" s="74" t="s">
        <v>456</v>
      </c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</row>
    <row r="210" spans="1:78" s="45" customFormat="1" ht="15" x14ac:dyDescent="0.2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BB210" s="11"/>
      <c r="BC210" s="11"/>
      <c r="BD210" s="11"/>
      <c r="BE210" s="115" t="s">
        <v>304</v>
      </c>
      <c r="BF210" s="68" t="s">
        <v>456</v>
      </c>
      <c r="BG210" s="68" t="s">
        <v>456</v>
      </c>
      <c r="BH210" s="83" t="s">
        <v>456</v>
      </c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</row>
    <row r="211" spans="1:78" s="45" customFormat="1" ht="15" x14ac:dyDescent="0.2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BB211" s="11"/>
      <c r="BC211" s="11"/>
      <c r="BD211" s="11"/>
      <c r="BE211" s="115" t="s">
        <v>170</v>
      </c>
      <c r="BF211" s="68" t="s">
        <v>456</v>
      </c>
      <c r="BG211" s="68" t="s">
        <v>456</v>
      </c>
      <c r="BH211" s="83" t="s">
        <v>456</v>
      </c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</row>
    <row r="212" spans="1:78" s="45" customFormat="1" ht="15" x14ac:dyDescent="0.2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BB212" s="11"/>
      <c r="BC212" s="11"/>
      <c r="BD212" s="11"/>
      <c r="BE212" s="115" t="s">
        <v>171</v>
      </c>
      <c r="BF212" s="68">
        <v>24</v>
      </c>
      <c r="BG212" s="68">
        <v>14.4</v>
      </c>
      <c r="BH212" s="83">
        <v>30</v>
      </c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</row>
    <row r="213" spans="1:78" s="45" customFormat="1" ht="15" x14ac:dyDescent="0.2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BB213" s="11"/>
      <c r="BC213" s="11"/>
      <c r="BD213" s="11"/>
      <c r="BE213" s="115" t="s">
        <v>172</v>
      </c>
      <c r="BF213" s="68">
        <v>23.5</v>
      </c>
      <c r="BG213" s="68">
        <v>10.9</v>
      </c>
      <c r="BH213" s="83">
        <v>30</v>
      </c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</row>
    <row r="214" spans="1:78" s="45" customFormat="1" ht="15.75" thickBot="1" x14ac:dyDescent="0.25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BB214" s="11"/>
      <c r="BC214" s="11"/>
      <c r="BD214" s="11"/>
      <c r="BE214" s="116" t="s">
        <v>173</v>
      </c>
      <c r="BF214" s="104">
        <v>21</v>
      </c>
      <c r="BG214" s="104">
        <v>7.8</v>
      </c>
      <c r="BH214" s="105">
        <v>30</v>
      </c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</row>
    <row r="215" spans="1:78" s="45" customFormat="1" ht="15.75" thickTop="1" x14ac:dyDescent="0.2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BB215" s="11"/>
      <c r="BC215" s="11"/>
      <c r="BD215" s="11"/>
      <c r="BE215" s="114" t="s">
        <v>307</v>
      </c>
      <c r="BF215" s="73" t="s">
        <v>191</v>
      </c>
      <c r="BG215" s="73" t="s">
        <v>191</v>
      </c>
      <c r="BH215" s="74" t="s">
        <v>191</v>
      </c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</row>
    <row r="216" spans="1:78" s="45" customFormat="1" ht="15" x14ac:dyDescent="0.2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BB216" s="11"/>
      <c r="BC216" s="11"/>
      <c r="BD216" s="11"/>
      <c r="BE216" s="115" t="s">
        <v>306</v>
      </c>
      <c r="BF216" s="68" t="s">
        <v>191</v>
      </c>
      <c r="BG216" s="68" t="s">
        <v>191</v>
      </c>
      <c r="BH216" s="83" t="s">
        <v>191</v>
      </c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</row>
    <row r="217" spans="1:78" s="45" customFormat="1" ht="15" x14ac:dyDescent="0.2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BB217" s="11"/>
      <c r="BC217" s="11"/>
      <c r="BD217" s="11"/>
      <c r="BE217" s="115" t="s">
        <v>174</v>
      </c>
      <c r="BF217" s="68" t="s">
        <v>191</v>
      </c>
      <c r="BG217" s="68" t="s">
        <v>191</v>
      </c>
      <c r="BH217" s="83" t="s">
        <v>191</v>
      </c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</row>
    <row r="218" spans="1:78" s="45" customFormat="1" ht="15" x14ac:dyDescent="0.2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BB218" s="11"/>
      <c r="BC218" s="11"/>
      <c r="BD218" s="11"/>
      <c r="BE218" s="115" t="s">
        <v>175</v>
      </c>
      <c r="BF218" s="68" t="s">
        <v>191</v>
      </c>
      <c r="BG218" s="68" t="s">
        <v>191</v>
      </c>
      <c r="BH218" s="83" t="s">
        <v>191</v>
      </c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</row>
    <row r="219" spans="1:78" s="45" customFormat="1" ht="15" x14ac:dyDescent="0.2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BB219" s="11"/>
      <c r="BC219" s="11"/>
      <c r="BD219" s="11"/>
      <c r="BE219" s="115" t="s">
        <v>176</v>
      </c>
      <c r="BF219" s="68" t="s">
        <v>191</v>
      </c>
      <c r="BG219" s="68" t="s">
        <v>191</v>
      </c>
      <c r="BH219" s="83" t="s">
        <v>191</v>
      </c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</row>
    <row r="220" spans="1:78" s="45" customFormat="1" ht="15.75" thickBot="1" x14ac:dyDescent="0.25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BB220" s="11"/>
      <c r="BC220" s="11"/>
      <c r="BD220" s="11"/>
      <c r="BE220" s="116" t="s">
        <v>177</v>
      </c>
      <c r="BF220" s="104" t="s">
        <v>191</v>
      </c>
      <c r="BG220" s="104" t="s">
        <v>191</v>
      </c>
      <c r="BH220" s="105" t="s">
        <v>191</v>
      </c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</row>
    <row r="221" spans="1:78" s="45" customFormat="1" ht="15.75" thickTop="1" x14ac:dyDescent="0.2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BB221" s="11"/>
      <c r="BC221" s="11"/>
      <c r="BD221" s="11"/>
      <c r="BE221" s="114" t="s">
        <v>309</v>
      </c>
      <c r="BF221" s="73" t="s">
        <v>456</v>
      </c>
      <c r="BG221" s="73" t="s">
        <v>456</v>
      </c>
      <c r="BH221" s="74" t="s">
        <v>456</v>
      </c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</row>
    <row r="222" spans="1:78" s="45" customFormat="1" ht="15" x14ac:dyDescent="0.2">
      <c r="A222" s="111"/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BB222" s="11"/>
      <c r="BC222" s="11"/>
      <c r="BD222" s="11"/>
      <c r="BE222" s="115" t="s">
        <v>308</v>
      </c>
      <c r="BF222" s="68" t="s">
        <v>456</v>
      </c>
      <c r="BG222" s="68" t="s">
        <v>456</v>
      </c>
      <c r="BH222" s="83" t="s">
        <v>456</v>
      </c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</row>
    <row r="223" spans="1:78" s="45" customFormat="1" ht="15" x14ac:dyDescent="0.2">
      <c r="A223" s="111"/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BB223" s="11"/>
      <c r="BC223" s="11"/>
      <c r="BD223" s="11"/>
      <c r="BE223" s="115" t="s">
        <v>178</v>
      </c>
      <c r="BF223" s="68" t="s">
        <v>456</v>
      </c>
      <c r="BG223" s="68" t="s">
        <v>456</v>
      </c>
      <c r="BH223" s="83" t="s">
        <v>456</v>
      </c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</row>
    <row r="224" spans="1:78" s="45" customFormat="1" ht="15" x14ac:dyDescent="0.2">
      <c r="A224" s="111"/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BB224" s="11"/>
      <c r="BC224" s="11"/>
      <c r="BD224" s="11"/>
      <c r="BE224" s="115" t="s">
        <v>179</v>
      </c>
      <c r="BF224" s="68">
        <v>22.5</v>
      </c>
      <c r="BG224" s="68">
        <v>11.8</v>
      </c>
      <c r="BH224" s="83">
        <v>20</v>
      </c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</row>
    <row r="225" spans="1:78" s="45" customFormat="1" ht="15" x14ac:dyDescent="0.2">
      <c r="A225" s="111"/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BB225" s="11"/>
      <c r="BC225" s="11"/>
      <c r="BD225" s="11"/>
      <c r="BE225" s="115" t="s">
        <v>180</v>
      </c>
      <c r="BF225" s="68">
        <v>21</v>
      </c>
      <c r="BG225" s="68">
        <v>8.9</v>
      </c>
      <c r="BH225" s="83">
        <v>20</v>
      </c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</row>
    <row r="226" spans="1:78" s="45" customFormat="1" ht="15.75" thickBot="1" x14ac:dyDescent="0.25">
      <c r="A226" s="111"/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BB226" s="11"/>
      <c r="BC226" s="11"/>
      <c r="BD226" s="11"/>
      <c r="BE226" s="116" t="s">
        <v>181</v>
      </c>
      <c r="BF226" s="104">
        <v>19</v>
      </c>
      <c r="BG226" s="104">
        <v>6.4</v>
      </c>
      <c r="BH226" s="105">
        <v>20</v>
      </c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</row>
    <row r="227" spans="1:78" s="45" customFormat="1" ht="15.75" thickTop="1" x14ac:dyDescent="0.2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BB227" s="11"/>
      <c r="BC227" s="11"/>
      <c r="BD227" s="11"/>
      <c r="BE227" s="114" t="s">
        <v>311</v>
      </c>
      <c r="BF227" s="73" t="s">
        <v>456</v>
      </c>
      <c r="BG227" s="73" t="s">
        <v>456</v>
      </c>
      <c r="BH227" s="74" t="s">
        <v>456</v>
      </c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</row>
    <row r="228" spans="1:78" s="45" customFormat="1" ht="15" x14ac:dyDescent="0.2">
      <c r="A228" s="111"/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BB228" s="11"/>
      <c r="BC228" s="11"/>
      <c r="BD228" s="11"/>
      <c r="BE228" s="115" t="s">
        <v>310</v>
      </c>
      <c r="BF228" s="68" t="s">
        <v>456</v>
      </c>
      <c r="BG228" s="68" t="s">
        <v>456</v>
      </c>
      <c r="BH228" s="83" t="s">
        <v>456</v>
      </c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</row>
    <row r="229" spans="1:78" s="45" customFormat="1" ht="15" x14ac:dyDescent="0.2">
      <c r="A229" s="111"/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BB229" s="11"/>
      <c r="BC229" s="11"/>
      <c r="BD229" s="11"/>
      <c r="BE229" s="115" t="s">
        <v>182</v>
      </c>
      <c r="BF229" s="68" t="s">
        <v>456</v>
      </c>
      <c r="BG229" s="68" t="s">
        <v>456</v>
      </c>
      <c r="BH229" s="83" t="s">
        <v>456</v>
      </c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</row>
    <row r="230" spans="1:78" s="45" customFormat="1" ht="15" x14ac:dyDescent="0.2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BB230" s="11"/>
      <c r="BC230" s="11"/>
      <c r="BD230" s="11"/>
      <c r="BE230" s="115" t="s">
        <v>183</v>
      </c>
      <c r="BF230" s="68">
        <v>22.5</v>
      </c>
      <c r="BG230" s="68">
        <v>11.8</v>
      </c>
      <c r="BH230" s="83">
        <v>20</v>
      </c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</row>
    <row r="231" spans="1:78" s="45" customFormat="1" ht="15" x14ac:dyDescent="0.2">
      <c r="A231" s="111"/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BB231" s="11"/>
      <c r="BC231" s="11"/>
      <c r="BD231" s="11"/>
      <c r="BE231" s="115" t="s">
        <v>184</v>
      </c>
      <c r="BF231" s="68">
        <v>21</v>
      </c>
      <c r="BG231" s="68">
        <v>8.9</v>
      </c>
      <c r="BH231" s="83">
        <v>20</v>
      </c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</row>
    <row r="232" spans="1:78" s="45" customFormat="1" ht="15.75" thickBot="1" x14ac:dyDescent="0.25">
      <c r="A232" s="111"/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BB232" s="11"/>
      <c r="BC232" s="11"/>
      <c r="BD232" s="11"/>
      <c r="BE232" s="116" t="s">
        <v>185</v>
      </c>
      <c r="BF232" s="104">
        <v>19</v>
      </c>
      <c r="BG232" s="104">
        <v>6.4</v>
      </c>
      <c r="BH232" s="105">
        <v>20</v>
      </c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</row>
    <row r="233" spans="1:78" s="45" customFormat="1" ht="15.75" thickTop="1" x14ac:dyDescent="0.2">
      <c r="A233" s="111"/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BB233" s="11"/>
      <c r="BC233" s="11"/>
      <c r="BD233" s="11"/>
      <c r="BE233" s="114" t="s">
        <v>313</v>
      </c>
      <c r="BF233" s="73" t="s">
        <v>191</v>
      </c>
      <c r="BG233" s="73" t="s">
        <v>191</v>
      </c>
      <c r="BH233" s="74" t="s">
        <v>191</v>
      </c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</row>
    <row r="234" spans="1:78" s="45" customFormat="1" ht="15" x14ac:dyDescent="0.2">
      <c r="A234" s="111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BB234" s="11"/>
      <c r="BC234" s="11"/>
      <c r="BD234" s="11"/>
      <c r="BE234" s="115" t="s">
        <v>312</v>
      </c>
      <c r="BF234" s="68" t="s">
        <v>191</v>
      </c>
      <c r="BG234" s="68" t="s">
        <v>191</v>
      </c>
      <c r="BH234" s="83" t="s">
        <v>191</v>
      </c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</row>
    <row r="235" spans="1:78" s="45" customFormat="1" ht="15" x14ac:dyDescent="0.2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BB235" s="11"/>
      <c r="BC235" s="11"/>
      <c r="BD235" s="11"/>
      <c r="BE235" s="115" t="s">
        <v>186</v>
      </c>
      <c r="BF235" s="68" t="s">
        <v>191</v>
      </c>
      <c r="BG235" s="68" t="s">
        <v>191</v>
      </c>
      <c r="BH235" s="83" t="s">
        <v>191</v>
      </c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</row>
    <row r="236" spans="1:78" s="45" customFormat="1" ht="15" x14ac:dyDescent="0.2">
      <c r="A236" s="111"/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BB236" s="11"/>
      <c r="BC236" s="11"/>
      <c r="BD236" s="11"/>
      <c r="BE236" s="115" t="s">
        <v>187</v>
      </c>
      <c r="BF236" s="68" t="s">
        <v>191</v>
      </c>
      <c r="BG236" s="68" t="s">
        <v>191</v>
      </c>
      <c r="BH236" s="83" t="s">
        <v>191</v>
      </c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</row>
    <row r="237" spans="1:78" s="45" customFormat="1" ht="15" x14ac:dyDescent="0.2">
      <c r="A237" s="111"/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BB237" s="11"/>
      <c r="BC237" s="11"/>
      <c r="BD237" s="11"/>
      <c r="BE237" s="115" t="s">
        <v>188</v>
      </c>
      <c r="BF237" s="68" t="s">
        <v>191</v>
      </c>
      <c r="BG237" s="68" t="s">
        <v>191</v>
      </c>
      <c r="BH237" s="83" t="s">
        <v>191</v>
      </c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</row>
    <row r="238" spans="1:78" s="45" customFormat="1" ht="15.75" thickBot="1" x14ac:dyDescent="0.25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BB238" s="11"/>
      <c r="BC238" s="11"/>
      <c r="BD238" s="11"/>
      <c r="BE238" s="116" t="s">
        <v>189</v>
      </c>
      <c r="BF238" s="104" t="s">
        <v>191</v>
      </c>
      <c r="BG238" s="104" t="s">
        <v>191</v>
      </c>
      <c r="BH238" s="105" t="s">
        <v>191</v>
      </c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</row>
    <row r="239" spans="1:78" s="45" customFormat="1" ht="15.75" thickTop="1" x14ac:dyDescent="0.2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BB239" s="11"/>
      <c r="BC239" s="11"/>
      <c r="BD239" s="11"/>
      <c r="BE239" s="68"/>
      <c r="BF239" s="68"/>
      <c r="BG239" s="68"/>
      <c r="BH239" s="68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</row>
    <row r="240" spans="1:78" s="45" customFormat="1" ht="15" x14ac:dyDescent="0.2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BB240" s="11"/>
      <c r="BC240" s="11"/>
      <c r="BD240" s="11"/>
      <c r="BE240" s="68"/>
      <c r="BF240" s="68"/>
      <c r="BG240" s="68"/>
      <c r="BH240" s="68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</row>
    <row r="241" spans="1:78" s="45" customFormat="1" ht="15" x14ac:dyDescent="0.2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BB241" s="11"/>
      <c r="BC241" s="11"/>
      <c r="BD241" s="11"/>
      <c r="BE241" s="68"/>
      <c r="BF241" s="68"/>
      <c r="BG241" s="68"/>
      <c r="BH241" s="68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</row>
    <row r="242" spans="1:78" s="45" customFormat="1" ht="15" x14ac:dyDescent="0.2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BB242" s="11"/>
      <c r="BC242" s="11"/>
      <c r="BD242" s="11"/>
      <c r="BE242" s="68"/>
      <c r="BF242" s="68"/>
      <c r="BG242" s="68"/>
      <c r="BH242" s="68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</row>
    <row r="243" spans="1:78" s="45" customFormat="1" ht="15" x14ac:dyDescent="0.2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BB243" s="11"/>
      <c r="BC243" s="11"/>
      <c r="BD243" s="11"/>
      <c r="BE243" s="68"/>
      <c r="BF243" s="68"/>
      <c r="BG243" s="68"/>
      <c r="BH243" s="68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</row>
    <row r="244" spans="1:78" s="45" customFormat="1" ht="15" x14ac:dyDescent="0.2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BB244" s="11"/>
      <c r="BC244" s="11"/>
      <c r="BD244" s="11"/>
      <c r="BE244" s="68"/>
      <c r="BF244" s="68"/>
      <c r="BG244" s="68"/>
      <c r="BH244" s="68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</row>
    <row r="245" spans="1:78" s="45" customFormat="1" ht="15" x14ac:dyDescent="0.2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BB245" s="11"/>
      <c r="BC245" s="11"/>
      <c r="BD245" s="11"/>
      <c r="BE245" s="68"/>
      <c r="BF245" s="68"/>
      <c r="BG245" s="68"/>
      <c r="BH245" s="68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</row>
    <row r="246" spans="1:78" s="45" customFormat="1" ht="15" x14ac:dyDescent="0.2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BB246" s="11"/>
      <c r="BC246" s="11"/>
      <c r="BD246" s="11"/>
      <c r="BE246" s="68"/>
      <c r="BF246" s="68"/>
      <c r="BG246" s="68"/>
      <c r="BH246" s="68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</row>
    <row r="247" spans="1:78" s="45" customFormat="1" ht="15" x14ac:dyDescent="0.2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BB247" s="11"/>
      <c r="BC247" s="11"/>
      <c r="BD247" s="11"/>
      <c r="BE247" s="68"/>
      <c r="BF247" s="68"/>
      <c r="BG247" s="68"/>
      <c r="BH247" s="68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</row>
    <row r="248" spans="1:78" s="45" customFormat="1" ht="15" x14ac:dyDescent="0.2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BB248" s="11"/>
      <c r="BC248" s="11"/>
      <c r="BD248" s="11"/>
      <c r="BE248" s="68"/>
      <c r="BF248" s="68"/>
      <c r="BG248" s="68"/>
      <c r="BH248" s="68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</row>
    <row r="249" spans="1:78" s="45" customFormat="1" ht="15" x14ac:dyDescent="0.2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BB249" s="11"/>
      <c r="BC249" s="11"/>
      <c r="BD249" s="11"/>
      <c r="BE249" s="68"/>
      <c r="BF249" s="68"/>
      <c r="BG249" s="68"/>
      <c r="BH249" s="68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</row>
    <row r="250" spans="1:78" s="45" customFormat="1" ht="15" x14ac:dyDescent="0.2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BB250" s="11"/>
      <c r="BC250" s="11"/>
      <c r="BD250" s="11"/>
      <c r="BE250" s="68"/>
      <c r="BF250" s="68"/>
      <c r="BG250" s="68"/>
      <c r="BH250" s="68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</row>
    <row r="251" spans="1:78" s="45" customFormat="1" ht="15" x14ac:dyDescent="0.2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BB251" s="11"/>
      <c r="BC251" s="11"/>
      <c r="BD251" s="11"/>
      <c r="BE251" s="68"/>
      <c r="BF251" s="68"/>
      <c r="BG251" s="68"/>
      <c r="BH251" s="68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</row>
    <row r="252" spans="1:78" s="45" customFormat="1" ht="15" x14ac:dyDescent="0.2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BB252" s="11"/>
      <c r="BC252" s="11"/>
      <c r="BD252" s="11"/>
      <c r="BE252" s="68"/>
      <c r="BF252" s="68"/>
      <c r="BG252" s="68"/>
      <c r="BH252" s="68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</row>
    <row r="253" spans="1:78" s="45" customFormat="1" ht="15" x14ac:dyDescent="0.2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BB253" s="11"/>
      <c r="BC253" s="11"/>
      <c r="BD253" s="11"/>
      <c r="BE253" s="68"/>
      <c r="BF253" s="68"/>
      <c r="BG253" s="68"/>
      <c r="BH253" s="68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</row>
    <row r="254" spans="1:78" s="45" customFormat="1" ht="15" x14ac:dyDescent="0.2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BB254" s="11"/>
      <c r="BC254" s="11"/>
      <c r="BD254" s="11"/>
      <c r="BE254" s="68"/>
      <c r="BF254" s="68"/>
      <c r="BG254" s="68"/>
      <c r="BH254" s="68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</row>
    <row r="255" spans="1:78" s="45" customFormat="1" ht="15" x14ac:dyDescent="0.2">
      <c r="A255" s="111"/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BB255" s="11"/>
      <c r="BC255" s="11"/>
      <c r="BD255" s="11"/>
      <c r="BE255" s="68"/>
      <c r="BF255" s="68"/>
      <c r="BG255" s="68"/>
      <c r="BH255" s="68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</row>
    <row r="256" spans="1:78" s="45" customFormat="1" ht="15" x14ac:dyDescent="0.2">
      <c r="A256" s="111"/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BB256" s="11"/>
      <c r="BC256" s="11"/>
      <c r="BD256" s="11"/>
      <c r="BE256" s="68"/>
      <c r="BF256" s="68"/>
      <c r="BG256" s="68"/>
      <c r="BH256" s="68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</row>
    <row r="257" spans="1:78" s="45" customFormat="1" ht="15" x14ac:dyDescent="0.2">
      <c r="A257" s="111"/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BB257" s="11"/>
      <c r="BC257" s="11"/>
      <c r="BD257" s="11"/>
      <c r="BE257" s="68"/>
      <c r="BF257" s="68"/>
      <c r="BG257" s="68"/>
      <c r="BH257" s="68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</row>
    <row r="258" spans="1:78" s="45" customFormat="1" ht="15" x14ac:dyDescent="0.2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BB258" s="11"/>
      <c r="BC258" s="11"/>
      <c r="BD258" s="11"/>
      <c r="BE258" s="68"/>
      <c r="BF258" s="68"/>
      <c r="BG258" s="68"/>
      <c r="BH258" s="68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</row>
    <row r="259" spans="1:78" s="45" customFormat="1" ht="15" x14ac:dyDescent="0.2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BB259" s="11"/>
      <c r="BC259" s="11"/>
      <c r="BD259" s="11"/>
      <c r="BE259" s="68"/>
      <c r="BF259" s="68"/>
      <c r="BG259" s="68"/>
      <c r="BH259" s="68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</row>
    <row r="260" spans="1:78" s="45" customFormat="1" ht="15" x14ac:dyDescent="0.2">
      <c r="A260" s="111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BB260" s="11"/>
      <c r="BC260" s="11"/>
      <c r="BD260" s="11"/>
      <c r="BE260" s="68"/>
      <c r="BF260" s="68"/>
      <c r="BG260" s="68"/>
      <c r="BH260" s="68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</row>
    <row r="261" spans="1:78" s="45" customFormat="1" ht="15" x14ac:dyDescent="0.2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BB261" s="11"/>
      <c r="BC261" s="11"/>
      <c r="BD261" s="11"/>
      <c r="BE261" s="68"/>
      <c r="BF261" s="68"/>
      <c r="BG261" s="68"/>
      <c r="BH261" s="68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</row>
    <row r="262" spans="1:78" s="45" customFormat="1" ht="15" x14ac:dyDescent="0.2">
      <c r="A262" s="111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BB262" s="11"/>
      <c r="BC262" s="11"/>
      <c r="BD262" s="11"/>
      <c r="BE262" s="68"/>
      <c r="BF262" s="68"/>
      <c r="BG262" s="68"/>
      <c r="BH262" s="68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</row>
    <row r="263" spans="1:78" s="45" customFormat="1" ht="15" x14ac:dyDescent="0.2">
      <c r="A263" s="111"/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BB263" s="11"/>
      <c r="BC263" s="11"/>
      <c r="BD263" s="11"/>
      <c r="BE263" s="68"/>
      <c r="BF263" s="68"/>
      <c r="BG263" s="68"/>
      <c r="BH263" s="68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</row>
    <row r="264" spans="1:78" s="45" customFormat="1" ht="15" x14ac:dyDescent="0.2">
      <c r="A264" s="111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BB264" s="11"/>
      <c r="BC264" s="11"/>
      <c r="BD264" s="11"/>
      <c r="BE264" s="68"/>
      <c r="BF264" s="68"/>
      <c r="BG264" s="68"/>
      <c r="BH264" s="68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</row>
    <row r="265" spans="1:78" s="45" customFormat="1" ht="15" x14ac:dyDescent="0.2">
      <c r="A265" s="111"/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BB265" s="11"/>
      <c r="BC265" s="11"/>
      <c r="BD265" s="11"/>
      <c r="BE265" s="68"/>
      <c r="BF265" s="68"/>
      <c r="BG265" s="68"/>
      <c r="BH265" s="68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</row>
    <row r="266" spans="1:78" s="45" customFormat="1" ht="15" x14ac:dyDescent="0.2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BB266" s="11"/>
      <c r="BC266" s="11"/>
      <c r="BD266" s="11"/>
      <c r="BE266" s="68"/>
      <c r="BF266" s="68"/>
      <c r="BG266" s="68"/>
      <c r="BH266" s="68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</row>
    <row r="267" spans="1:78" s="45" customFormat="1" ht="15" x14ac:dyDescent="0.2">
      <c r="A267" s="111"/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BB267" s="11"/>
      <c r="BC267" s="11"/>
      <c r="BD267" s="11"/>
      <c r="BE267" s="68"/>
      <c r="BF267" s="68"/>
      <c r="BG267" s="68"/>
      <c r="BH267" s="68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</row>
    <row r="268" spans="1:78" s="45" customFormat="1" ht="15" x14ac:dyDescent="0.2">
      <c r="A268" s="111"/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BB268" s="11"/>
      <c r="BC268" s="11"/>
      <c r="BD268" s="11"/>
      <c r="BE268" s="68"/>
      <c r="BF268" s="68"/>
      <c r="BG268" s="68"/>
      <c r="BH268" s="68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</row>
    <row r="269" spans="1:78" s="45" customFormat="1" ht="15" x14ac:dyDescent="0.2">
      <c r="A269" s="111"/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BB269" s="11"/>
      <c r="BC269" s="11"/>
      <c r="BD269" s="11"/>
      <c r="BE269" s="68"/>
      <c r="BF269" s="68"/>
      <c r="BG269" s="68"/>
      <c r="BH269" s="68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</row>
    <row r="270" spans="1:78" s="45" customFormat="1" ht="15" x14ac:dyDescent="0.2">
      <c r="A270" s="111"/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BB270" s="11"/>
      <c r="BC270" s="11"/>
      <c r="BD270" s="11"/>
      <c r="BE270" s="68"/>
      <c r="BF270" s="68"/>
      <c r="BG270" s="68"/>
      <c r="BH270" s="68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</row>
    <row r="271" spans="1:78" s="45" customFormat="1" ht="15" x14ac:dyDescent="0.2">
      <c r="A271" s="111"/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BB271" s="11"/>
      <c r="BC271" s="11"/>
      <c r="BD271" s="11"/>
      <c r="BE271" s="68"/>
      <c r="BF271" s="68"/>
      <c r="BG271" s="68"/>
      <c r="BH271" s="68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</row>
    <row r="272" spans="1:78" s="45" customFormat="1" ht="15" x14ac:dyDescent="0.2">
      <c r="A272" s="111"/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BB272" s="11"/>
      <c r="BC272" s="11"/>
      <c r="BD272" s="11"/>
      <c r="BE272" s="68"/>
      <c r="BF272" s="68"/>
      <c r="BG272" s="68"/>
      <c r="BH272" s="68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</row>
    <row r="273" spans="1:78" s="45" customFormat="1" ht="15" x14ac:dyDescent="0.2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BB273" s="11"/>
      <c r="BC273" s="11"/>
      <c r="BD273" s="11"/>
      <c r="BE273" s="68"/>
      <c r="BF273" s="68"/>
      <c r="BG273" s="68"/>
      <c r="BH273" s="68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</row>
    <row r="274" spans="1:78" s="45" customFormat="1" ht="15" x14ac:dyDescent="0.2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BB274" s="11"/>
      <c r="BC274" s="11"/>
      <c r="BD274" s="11"/>
      <c r="BE274" s="68"/>
      <c r="BF274" s="68"/>
      <c r="BG274" s="68"/>
      <c r="BH274" s="68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</row>
    <row r="275" spans="1:78" s="45" customFormat="1" ht="15" x14ac:dyDescent="0.2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BB275" s="11"/>
      <c r="BC275" s="11"/>
      <c r="BD275" s="11"/>
      <c r="BE275" s="68"/>
      <c r="BF275" s="68"/>
      <c r="BG275" s="68"/>
      <c r="BH275" s="68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</row>
    <row r="276" spans="1:78" s="45" customFormat="1" ht="15" x14ac:dyDescent="0.2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BB276" s="11"/>
      <c r="BC276" s="11"/>
      <c r="BD276" s="11"/>
      <c r="BE276" s="68"/>
      <c r="BF276" s="68"/>
      <c r="BG276" s="68"/>
      <c r="BH276" s="68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</row>
    <row r="277" spans="1:78" s="45" customFormat="1" ht="15" x14ac:dyDescent="0.2">
      <c r="A277" s="111"/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BB277" s="11"/>
      <c r="BC277" s="11"/>
      <c r="BD277" s="11"/>
      <c r="BE277" s="68"/>
      <c r="BF277" s="68"/>
      <c r="BG277" s="68"/>
      <c r="BH277" s="68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</row>
    <row r="278" spans="1:78" s="45" customFormat="1" ht="15" x14ac:dyDescent="0.2">
      <c r="A278" s="111"/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BB278" s="11"/>
      <c r="BC278" s="11"/>
      <c r="BD278" s="11"/>
      <c r="BE278" s="68"/>
      <c r="BF278" s="68"/>
      <c r="BG278" s="68"/>
      <c r="BH278" s="68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</row>
    <row r="279" spans="1:78" s="45" customFormat="1" ht="15" x14ac:dyDescent="0.2">
      <c r="A279" s="111"/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BB279" s="11"/>
      <c r="BC279" s="11"/>
      <c r="BD279" s="11"/>
      <c r="BE279" s="68"/>
      <c r="BF279" s="68"/>
      <c r="BG279" s="68"/>
      <c r="BH279" s="68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</row>
    <row r="280" spans="1:78" s="45" customFormat="1" ht="15" x14ac:dyDescent="0.2">
      <c r="A280" s="111"/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BB280" s="11"/>
      <c r="BC280" s="11"/>
      <c r="BD280" s="11"/>
      <c r="BE280" s="68"/>
      <c r="BF280" s="68"/>
      <c r="BG280" s="68"/>
      <c r="BH280" s="68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</row>
    <row r="281" spans="1:78" s="45" customFormat="1" ht="15" x14ac:dyDescent="0.2">
      <c r="A281" s="111"/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BB281" s="11"/>
      <c r="BC281" s="11"/>
      <c r="BD281" s="11"/>
      <c r="BE281" s="68"/>
      <c r="BF281" s="68"/>
      <c r="BG281" s="68"/>
      <c r="BH281" s="68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</row>
    <row r="282" spans="1:78" s="45" customFormat="1" ht="15" x14ac:dyDescent="0.2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BB282" s="11"/>
      <c r="BC282" s="11"/>
      <c r="BD282" s="11"/>
      <c r="BE282" s="68"/>
      <c r="BF282" s="68"/>
      <c r="BG282" s="68"/>
      <c r="BH282" s="68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</row>
    <row r="283" spans="1:78" s="45" customFormat="1" ht="15" x14ac:dyDescent="0.2">
      <c r="A283" s="111"/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BB283" s="11"/>
      <c r="BC283" s="11"/>
      <c r="BD283" s="11"/>
      <c r="BE283" s="68"/>
      <c r="BF283" s="68"/>
      <c r="BG283" s="68"/>
      <c r="BH283" s="68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</row>
    <row r="284" spans="1:78" s="45" customFormat="1" ht="15" x14ac:dyDescent="0.2">
      <c r="A284" s="111"/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BB284" s="11"/>
      <c r="BC284" s="11"/>
      <c r="BD284" s="11"/>
      <c r="BE284" s="68"/>
      <c r="BF284" s="68"/>
      <c r="BG284" s="68"/>
      <c r="BH284" s="68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</row>
    <row r="285" spans="1:78" s="45" customFormat="1" ht="15" x14ac:dyDescent="0.2">
      <c r="A285" s="111"/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BB285" s="11"/>
      <c r="BC285" s="11"/>
      <c r="BD285" s="11"/>
      <c r="BE285" s="68"/>
      <c r="BF285" s="68"/>
      <c r="BG285" s="68"/>
      <c r="BH285" s="68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</row>
    <row r="286" spans="1:78" s="45" customFormat="1" ht="15" x14ac:dyDescent="0.2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BB286" s="11"/>
      <c r="BC286" s="11"/>
      <c r="BD286" s="11"/>
      <c r="BE286" s="68"/>
      <c r="BF286" s="68"/>
      <c r="BG286" s="68"/>
      <c r="BH286" s="68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</row>
    <row r="287" spans="1:78" s="45" customFormat="1" ht="15" x14ac:dyDescent="0.2">
      <c r="A287" s="111"/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BB287" s="11"/>
      <c r="BC287" s="11"/>
      <c r="BD287" s="11"/>
      <c r="BE287" s="68"/>
      <c r="BF287" s="68"/>
      <c r="BG287" s="68"/>
      <c r="BH287" s="68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</row>
    <row r="288" spans="1:78" s="45" customFormat="1" ht="15" x14ac:dyDescent="0.2">
      <c r="A288" s="111"/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BB288" s="11"/>
      <c r="BC288" s="11"/>
      <c r="BD288" s="11"/>
      <c r="BE288" s="68"/>
      <c r="BF288" s="68"/>
      <c r="BG288" s="68"/>
      <c r="BH288" s="68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</row>
    <row r="289" spans="1:78" s="45" customFormat="1" ht="15" x14ac:dyDescent="0.2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BB289" s="11"/>
      <c r="BC289" s="11"/>
      <c r="BD289" s="11"/>
      <c r="BE289" s="68"/>
      <c r="BF289" s="68"/>
      <c r="BG289" s="68"/>
      <c r="BH289" s="68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</row>
    <row r="290" spans="1:78" s="45" customFormat="1" ht="15" x14ac:dyDescent="0.2">
      <c r="A290" s="111"/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BB290" s="11"/>
      <c r="BC290" s="11"/>
      <c r="BD290" s="11"/>
      <c r="BE290" s="68"/>
      <c r="BF290" s="68"/>
      <c r="BG290" s="68"/>
      <c r="BH290" s="68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</row>
    <row r="291" spans="1:78" s="45" customFormat="1" ht="15" x14ac:dyDescent="0.2">
      <c r="A291" s="111"/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BB291" s="11"/>
      <c r="BC291" s="11"/>
      <c r="BD291" s="11"/>
      <c r="BE291" s="68"/>
      <c r="BF291" s="68"/>
      <c r="BG291" s="68"/>
      <c r="BH291" s="68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</row>
    <row r="292" spans="1:78" s="45" customFormat="1" ht="15" x14ac:dyDescent="0.2">
      <c r="A292" s="111"/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BB292" s="11"/>
      <c r="BC292" s="11"/>
      <c r="BD292" s="11"/>
      <c r="BE292" s="68"/>
      <c r="BF292" s="68"/>
      <c r="BG292" s="68"/>
      <c r="BH292" s="68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</row>
    <row r="293" spans="1:78" s="45" customFormat="1" ht="15" x14ac:dyDescent="0.2">
      <c r="A293" s="111"/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BB293" s="11"/>
      <c r="BC293" s="11"/>
      <c r="BD293" s="11"/>
      <c r="BE293" s="68"/>
      <c r="BF293" s="68"/>
      <c r="BG293" s="68"/>
      <c r="BH293" s="68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</row>
    <row r="294" spans="1:78" s="45" customFormat="1" ht="15" x14ac:dyDescent="0.2">
      <c r="A294" s="111"/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BB294" s="11"/>
      <c r="BC294" s="11"/>
      <c r="BD294" s="11"/>
      <c r="BE294" s="68"/>
      <c r="BF294" s="68"/>
      <c r="BG294" s="68"/>
      <c r="BH294" s="68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</row>
    <row r="295" spans="1:78" s="45" customFormat="1" ht="15" x14ac:dyDescent="0.2">
      <c r="A295" s="111"/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BB295" s="11"/>
      <c r="BC295" s="11"/>
      <c r="BD295" s="11"/>
      <c r="BE295" s="68"/>
      <c r="BF295" s="68"/>
      <c r="BG295" s="68"/>
      <c r="BH295" s="68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</row>
    <row r="296" spans="1:78" s="45" customFormat="1" ht="15" x14ac:dyDescent="0.2">
      <c r="A296" s="111"/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BB296" s="11"/>
      <c r="BC296" s="11"/>
      <c r="BD296" s="11"/>
      <c r="BE296" s="68"/>
      <c r="BF296" s="68"/>
      <c r="BG296" s="68"/>
      <c r="BH296" s="68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</row>
    <row r="297" spans="1:78" s="45" customFormat="1" ht="15" x14ac:dyDescent="0.2">
      <c r="A297" s="111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BB297" s="11"/>
      <c r="BC297" s="11"/>
      <c r="BD297" s="11"/>
      <c r="BE297" s="68"/>
      <c r="BF297" s="68"/>
      <c r="BG297" s="68"/>
      <c r="BH297" s="68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</row>
    <row r="298" spans="1:78" s="45" customFormat="1" ht="15" x14ac:dyDescent="0.2">
      <c r="A298" s="111"/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BB298" s="11"/>
      <c r="BC298" s="11"/>
      <c r="BD298" s="11"/>
      <c r="BE298" s="68"/>
      <c r="BF298" s="68"/>
      <c r="BG298" s="68"/>
      <c r="BH298" s="68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</row>
    <row r="299" spans="1:78" s="45" customFormat="1" ht="15" x14ac:dyDescent="0.2">
      <c r="A299" s="111"/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BB299" s="11"/>
      <c r="BC299" s="11"/>
      <c r="BD299" s="11"/>
      <c r="BE299" s="68"/>
      <c r="BF299" s="68"/>
      <c r="BG299" s="68"/>
      <c r="BH299" s="68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</row>
    <row r="300" spans="1:78" s="45" customFormat="1" ht="15" x14ac:dyDescent="0.2">
      <c r="A300" s="111"/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BB300" s="11"/>
      <c r="BC300" s="11"/>
      <c r="BD300" s="11"/>
      <c r="BE300" s="68"/>
      <c r="BF300" s="68"/>
      <c r="BG300" s="68"/>
      <c r="BH300" s="68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</row>
    <row r="301" spans="1:78" s="45" customFormat="1" ht="15" x14ac:dyDescent="0.2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BB301" s="11"/>
      <c r="BC301" s="11"/>
      <c r="BD301" s="11"/>
      <c r="BE301" s="68"/>
      <c r="BF301" s="68"/>
      <c r="BG301" s="68"/>
      <c r="BH301" s="68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</row>
    <row r="302" spans="1:78" s="45" customFormat="1" ht="15" x14ac:dyDescent="0.2">
      <c r="A302" s="111"/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BB302" s="11"/>
      <c r="BC302" s="11"/>
      <c r="BD302" s="11"/>
      <c r="BE302" s="68"/>
      <c r="BF302" s="68"/>
      <c r="BG302" s="68"/>
      <c r="BH302" s="68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</row>
    <row r="303" spans="1:78" s="45" customFormat="1" ht="15" x14ac:dyDescent="0.2">
      <c r="A303" s="111"/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BB303" s="11"/>
      <c r="BC303" s="11"/>
      <c r="BD303" s="11"/>
      <c r="BE303" s="68"/>
      <c r="BF303" s="68"/>
      <c r="BG303" s="68"/>
      <c r="BH303" s="68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</row>
    <row r="304" spans="1:78" s="45" customFormat="1" ht="15" x14ac:dyDescent="0.2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BB304" s="11"/>
      <c r="BC304" s="11"/>
      <c r="BD304" s="11"/>
      <c r="BE304" s="68"/>
      <c r="BF304" s="68"/>
      <c r="BG304" s="68"/>
      <c r="BH304" s="68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</row>
    <row r="305" spans="1:78" s="45" customFormat="1" ht="15" x14ac:dyDescent="0.2">
      <c r="A305" s="111"/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BB305" s="11"/>
      <c r="BC305" s="11"/>
      <c r="BD305" s="11"/>
      <c r="BE305" s="68"/>
      <c r="BF305" s="68"/>
      <c r="BG305" s="68"/>
      <c r="BH305" s="68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</row>
    <row r="306" spans="1:78" s="45" customFormat="1" ht="15" x14ac:dyDescent="0.2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BB306" s="11"/>
      <c r="BC306" s="11"/>
      <c r="BD306" s="11"/>
      <c r="BE306" s="68"/>
      <c r="BF306" s="68"/>
      <c r="BG306" s="68"/>
      <c r="BH306" s="68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</row>
    <row r="307" spans="1:78" s="45" customFormat="1" ht="15" x14ac:dyDescent="0.2">
      <c r="A307" s="111"/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BB307" s="11"/>
      <c r="BC307" s="11"/>
      <c r="BD307" s="11"/>
      <c r="BE307" s="68"/>
      <c r="BF307" s="68"/>
      <c r="BG307" s="68"/>
      <c r="BH307" s="68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</row>
    <row r="308" spans="1:78" s="45" customFormat="1" ht="15" x14ac:dyDescent="0.2">
      <c r="A308" s="111"/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BB308" s="11"/>
      <c r="BC308" s="11"/>
      <c r="BD308" s="11"/>
      <c r="BE308" s="68"/>
      <c r="BF308" s="68"/>
      <c r="BG308" s="68"/>
      <c r="BH308" s="68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</row>
    <row r="309" spans="1:78" s="45" customFormat="1" ht="15" x14ac:dyDescent="0.2">
      <c r="A309" s="111"/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BB309" s="11"/>
      <c r="BC309" s="11"/>
      <c r="BD309" s="11"/>
      <c r="BE309" s="68"/>
      <c r="BF309" s="68"/>
      <c r="BG309" s="68"/>
      <c r="BH309" s="68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</row>
    <row r="310" spans="1:78" s="45" customFormat="1" ht="15" x14ac:dyDescent="0.2">
      <c r="A310" s="111"/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BB310" s="11"/>
      <c r="BC310" s="11"/>
      <c r="BD310" s="11"/>
      <c r="BE310" s="68"/>
      <c r="BF310" s="68"/>
      <c r="BG310" s="68"/>
      <c r="BH310" s="68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</row>
    <row r="311" spans="1:78" s="45" customFormat="1" x14ac:dyDescent="0.2">
      <c r="A311" s="111"/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</row>
    <row r="312" spans="1:78" s="45" customFormat="1" x14ac:dyDescent="0.2">
      <c r="A312" s="111"/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</row>
    <row r="313" spans="1:78" s="45" customFormat="1" x14ac:dyDescent="0.2">
      <c r="A313" s="111"/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</row>
    <row r="314" spans="1:78" s="45" customFormat="1" x14ac:dyDescent="0.2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</row>
    <row r="315" spans="1:78" s="45" customFormat="1" x14ac:dyDescent="0.2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</row>
    <row r="316" spans="1:78" s="45" customFormat="1" x14ac:dyDescent="0.2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</row>
    <row r="317" spans="1:78" s="45" customFormat="1" x14ac:dyDescent="0.2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</row>
    <row r="318" spans="1:78" s="45" customFormat="1" x14ac:dyDescent="0.2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</row>
    <row r="319" spans="1:78" s="45" customFormat="1" x14ac:dyDescent="0.2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</row>
    <row r="320" spans="1:78" s="45" customFormat="1" x14ac:dyDescent="0.2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</row>
    <row r="321" spans="1:78" s="45" customFormat="1" x14ac:dyDescent="0.2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</row>
    <row r="322" spans="1:78" s="45" customFormat="1" x14ac:dyDescent="0.2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</row>
    <row r="323" spans="1:78" s="45" customFormat="1" x14ac:dyDescent="0.2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</row>
    <row r="324" spans="1:78" s="45" customFormat="1" x14ac:dyDescent="0.2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</row>
    <row r="325" spans="1:78" s="45" customFormat="1" x14ac:dyDescent="0.2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</row>
    <row r="326" spans="1:78" s="45" customFormat="1" x14ac:dyDescent="0.2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</row>
    <row r="327" spans="1:78" s="45" customFormat="1" x14ac:dyDescent="0.2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</row>
    <row r="328" spans="1:78" s="45" customFormat="1" x14ac:dyDescent="0.2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</row>
    <row r="329" spans="1:78" s="45" customFormat="1" x14ac:dyDescent="0.2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</row>
    <row r="330" spans="1:78" s="45" customFormat="1" x14ac:dyDescent="0.2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</row>
    <row r="331" spans="1:78" s="45" customFormat="1" x14ac:dyDescent="0.2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</row>
    <row r="332" spans="1:78" s="45" customFormat="1" x14ac:dyDescent="0.2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</row>
    <row r="333" spans="1:78" s="45" customFormat="1" x14ac:dyDescent="0.2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</row>
    <row r="334" spans="1:78" s="45" customFormat="1" x14ac:dyDescent="0.2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</row>
    <row r="335" spans="1:78" s="45" customFormat="1" x14ac:dyDescent="0.2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</row>
    <row r="336" spans="1:78" s="45" customFormat="1" x14ac:dyDescent="0.2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</row>
    <row r="337" spans="1:78" s="45" customFormat="1" x14ac:dyDescent="0.2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</row>
    <row r="338" spans="1:78" s="45" customFormat="1" x14ac:dyDescent="0.2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</row>
    <row r="339" spans="1:78" s="45" customFormat="1" x14ac:dyDescent="0.2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</row>
    <row r="340" spans="1:78" s="45" customFormat="1" x14ac:dyDescent="0.2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</row>
    <row r="341" spans="1:78" s="45" customFormat="1" x14ac:dyDescent="0.2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</row>
    <row r="342" spans="1:78" s="45" customFormat="1" x14ac:dyDescent="0.2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</row>
    <row r="343" spans="1:78" s="45" customFormat="1" x14ac:dyDescent="0.2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</row>
    <row r="344" spans="1:78" s="45" customFormat="1" x14ac:dyDescent="0.2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</row>
    <row r="345" spans="1:78" s="45" customFormat="1" x14ac:dyDescent="0.2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</row>
    <row r="346" spans="1:78" s="45" customFormat="1" x14ac:dyDescent="0.2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</row>
    <row r="347" spans="1:78" s="45" customFormat="1" x14ac:dyDescent="0.2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</row>
    <row r="348" spans="1:78" s="45" customFormat="1" x14ac:dyDescent="0.2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</row>
    <row r="349" spans="1:78" s="45" customFormat="1" x14ac:dyDescent="0.2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</row>
    <row r="350" spans="1:78" s="45" customFormat="1" x14ac:dyDescent="0.2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</row>
    <row r="351" spans="1:78" s="45" customFormat="1" x14ac:dyDescent="0.2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</row>
    <row r="352" spans="1:78" s="45" customFormat="1" x14ac:dyDescent="0.2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</row>
    <row r="353" spans="1:78" s="45" customFormat="1" x14ac:dyDescent="0.2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</row>
    <row r="354" spans="1:78" s="45" customFormat="1" x14ac:dyDescent="0.2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</row>
    <row r="355" spans="1:78" s="45" customFormat="1" x14ac:dyDescent="0.2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</row>
    <row r="356" spans="1:78" s="45" customFormat="1" x14ac:dyDescent="0.2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</row>
    <row r="357" spans="1:78" s="45" customFormat="1" x14ac:dyDescent="0.2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</row>
    <row r="358" spans="1:78" s="45" customFormat="1" x14ac:dyDescent="0.2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</row>
    <row r="359" spans="1:78" s="45" customFormat="1" x14ac:dyDescent="0.2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</row>
    <row r="360" spans="1:78" s="45" customFormat="1" x14ac:dyDescent="0.2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</row>
    <row r="361" spans="1:78" s="45" customFormat="1" x14ac:dyDescent="0.2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</row>
    <row r="362" spans="1:78" s="45" customFormat="1" x14ac:dyDescent="0.2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</row>
    <row r="363" spans="1:78" s="45" customFormat="1" x14ac:dyDescent="0.2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</row>
    <row r="364" spans="1:78" s="45" customFormat="1" x14ac:dyDescent="0.2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</row>
    <row r="365" spans="1:78" s="45" customFormat="1" x14ac:dyDescent="0.2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</row>
    <row r="366" spans="1:78" s="45" customFormat="1" x14ac:dyDescent="0.2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</row>
    <row r="367" spans="1:78" s="45" customFormat="1" x14ac:dyDescent="0.2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</row>
    <row r="368" spans="1:78" s="45" customFormat="1" x14ac:dyDescent="0.2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</row>
    <row r="369" spans="1:78" s="45" customFormat="1" x14ac:dyDescent="0.2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</row>
    <row r="370" spans="1:78" s="45" customFormat="1" x14ac:dyDescent="0.2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</row>
    <row r="371" spans="1:78" s="45" customFormat="1" x14ac:dyDescent="0.2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</row>
    <row r="372" spans="1:78" s="45" customFormat="1" x14ac:dyDescent="0.2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</row>
    <row r="373" spans="1:78" s="45" customFormat="1" x14ac:dyDescent="0.2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</row>
    <row r="374" spans="1:78" s="45" customFormat="1" x14ac:dyDescent="0.2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</row>
    <row r="375" spans="1:78" s="45" customFormat="1" x14ac:dyDescent="0.2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</row>
    <row r="376" spans="1:78" s="45" customFormat="1" x14ac:dyDescent="0.2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</row>
    <row r="377" spans="1:78" s="45" customFormat="1" x14ac:dyDescent="0.2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</row>
    <row r="378" spans="1:78" s="45" customFormat="1" x14ac:dyDescent="0.2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</row>
    <row r="379" spans="1:78" s="45" customFormat="1" x14ac:dyDescent="0.2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</row>
    <row r="380" spans="1:78" s="45" customFormat="1" x14ac:dyDescent="0.2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</row>
    <row r="381" spans="1:78" s="45" customFormat="1" x14ac:dyDescent="0.2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</row>
    <row r="382" spans="1:78" s="45" customFormat="1" x14ac:dyDescent="0.2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</row>
    <row r="383" spans="1:78" s="45" customFormat="1" x14ac:dyDescent="0.2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</row>
    <row r="384" spans="1:78" s="45" customFormat="1" x14ac:dyDescent="0.2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</row>
    <row r="385" spans="1:78" s="45" customFormat="1" x14ac:dyDescent="0.2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</row>
    <row r="386" spans="1:78" s="45" customFormat="1" x14ac:dyDescent="0.2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</row>
    <row r="387" spans="1:78" s="45" customFormat="1" x14ac:dyDescent="0.2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</row>
    <row r="388" spans="1:78" s="45" customFormat="1" x14ac:dyDescent="0.2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</row>
    <row r="389" spans="1:78" s="45" customFormat="1" x14ac:dyDescent="0.2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</row>
    <row r="390" spans="1:78" s="45" customFormat="1" x14ac:dyDescent="0.2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</row>
    <row r="391" spans="1:78" s="45" customFormat="1" x14ac:dyDescent="0.2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</row>
    <row r="392" spans="1:78" s="45" customFormat="1" x14ac:dyDescent="0.2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</row>
    <row r="393" spans="1:78" s="45" customFormat="1" x14ac:dyDescent="0.2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</row>
    <row r="394" spans="1:78" s="45" customFormat="1" x14ac:dyDescent="0.2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</row>
    <row r="395" spans="1:78" s="45" customFormat="1" x14ac:dyDescent="0.2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</row>
    <row r="396" spans="1:78" s="45" customFormat="1" x14ac:dyDescent="0.2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</row>
    <row r="397" spans="1:78" s="45" customFormat="1" x14ac:dyDescent="0.2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</row>
    <row r="398" spans="1:78" s="45" customFormat="1" x14ac:dyDescent="0.2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</row>
    <row r="399" spans="1:78" s="45" customFormat="1" x14ac:dyDescent="0.2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</row>
    <row r="400" spans="1:78" s="45" customFormat="1" x14ac:dyDescent="0.2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</row>
    <row r="401" spans="1:78" s="45" customFormat="1" x14ac:dyDescent="0.2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</row>
    <row r="402" spans="1:78" s="45" customFormat="1" x14ac:dyDescent="0.2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</row>
    <row r="403" spans="1:78" s="45" customFormat="1" x14ac:dyDescent="0.2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</row>
    <row r="404" spans="1:78" s="45" customFormat="1" x14ac:dyDescent="0.2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</row>
    <row r="405" spans="1:78" s="45" customFormat="1" x14ac:dyDescent="0.2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</row>
    <row r="406" spans="1:78" s="45" customFormat="1" x14ac:dyDescent="0.2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</row>
    <row r="407" spans="1:78" s="45" customFormat="1" x14ac:dyDescent="0.2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</row>
    <row r="408" spans="1:78" s="45" customFormat="1" x14ac:dyDescent="0.2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</row>
    <row r="409" spans="1:78" s="45" customFormat="1" x14ac:dyDescent="0.2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</row>
    <row r="410" spans="1:78" s="45" customFormat="1" x14ac:dyDescent="0.2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</row>
    <row r="411" spans="1:78" s="45" customFormat="1" x14ac:dyDescent="0.2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</row>
    <row r="412" spans="1:78" s="45" customFormat="1" x14ac:dyDescent="0.2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</row>
    <row r="413" spans="1:78" s="45" customFormat="1" x14ac:dyDescent="0.2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</row>
    <row r="414" spans="1:78" s="45" customFormat="1" x14ac:dyDescent="0.2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</row>
    <row r="415" spans="1:78" s="45" customFormat="1" x14ac:dyDescent="0.2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</row>
    <row r="416" spans="1:78" s="45" customFormat="1" x14ac:dyDescent="0.2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</row>
    <row r="417" spans="1:78" s="45" customFormat="1" x14ac:dyDescent="0.2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</row>
    <row r="418" spans="1:78" s="45" customFormat="1" x14ac:dyDescent="0.2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</row>
    <row r="419" spans="1:78" s="45" customFormat="1" x14ac:dyDescent="0.2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</row>
    <row r="420" spans="1:78" s="45" customFormat="1" x14ac:dyDescent="0.2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</row>
    <row r="421" spans="1:78" s="45" customFormat="1" x14ac:dyDescent="0.2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</row>
    <row r="422" spans="1:78" s="45" customFormat="1" x14ac:dyDescent="0.2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</row>
    <row r="423" spans="1:78" s="45" customFormat="1" x14ac:dyDescent="0.2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</row>
    <row r="424" spans="1:78" s="45" customFormat="1" x14ac:dyDescent="0.2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</row>
    <row r="425" spans="1:78" s="45" customFormat="1" x14ac:dyDescent="0.2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</row>
    <row r="426" spans="1:78" s="45" customFormat="1" x14ac:dyDescent="0.2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</row>
    <row r="427" spans="1:78" s="45" customFormat="1" x14ac:dyDescent="0.2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</row>
    <row r="428" spans="1:78" s="45" customFormat="1" x14ac:dyDescent="0.2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</row>
    <row r="429" spans="1:78" s="45" customFormat="1" x14ac:dyDescent="0.2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</row>
    <row r="430" spans="1:78" s="45" customFormat="1" x14ac:dyDescent="0.2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</row>
    <row r="431" spans="1:78" s="45" customFormat="1" x14ac:dyDescent="0.2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</row>
    <row r="432" spans="1:78" s="45" customFormat="1" x14ac:dyDescent="0.2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</row>
    <row r="433" spans="1:78" s="45" customFormat="1" x14ac:dyDescent="0.2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</row>
    <row r="434" spans="1:78" s="45" customFormat="1" x14ac:dyDescent="0.2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</row>
    <row r="435" spans="1:78" s="45" customFormat="1" x14ac:dyDescent="0.2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</row>
    <row r="436" spans="1:78" s="45" customFormat="1" x14ac:dyDescent="0.2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</row>
    <row r="437" spans="1:78" s="45" customFormat="1" x14ac:dyDescent="0.2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</row>
    <row r="438" spans="1:78" s="45" customFormat="1" x14ac:dyDescent="0.2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</row>
    <row r="439" spans="1:78" s="45" customFormat="1" x14ac:dyDescent="0.2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</row>
    <row r="440" spans="1:78" s="45" customFormat="1" x14ac:dyDescent="0.2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</row>
    <row r="441" spans="1:78" s="45" customFormat="1" x14ac:dyDescent="0.2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</row>
    <row r="442" spans="1:78" s="45" customFormat="1" x14ac:dyDescent="0.2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</row>
    <row r="443" spans="1:78" s="45" customFormat="1" x14ac:dyDescent="0.2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</row>
    <row r="444" spans="1:78" s="45" customFormat="1" x14ac:dyDescent="0.2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</row>
    <row r="445" spans="1:78" s="45" customFormat="1" x14ac:dyDescent="0.2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</row>
    <row r="446" spans="1:78" s="45" customFormat="1" x14ac:dyDescent="0.2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</row>
    <row r="447" spans="1:78" s="45" customFormat="1" x14ac:dyDescent="0.2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</row>
    <row r="448" spans="1:78" s="45" customFormat="1" x14ac:dyDescent="0.2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</row>
    <row r="449" spans="1:78" s="45" customFormat="1" x14ac:dyDescent="0.2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</row>
    <row r="450" spans="1:78" s="45" customFormat="1" x14ac:dyDescent="0.2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</row>
    <row r="451" spans="1:78" s="45" customFormat="1" x14ac:dyDescent="0.2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</row>
    <row r="452" spans="1:78" s="45" customFormat="1" x14ac:dyDescent="0.2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</row>
    <row r="453" spans="1:78" s="45" customFormat="1" x14ac:dyDescent="0.2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</row>
    <row r="454" spans="1:78" s="45" customFormat="1" x14ac:dyDescent="0.2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</row>
    <row r="455" spans="1:78" s="45" customFormat="1" x14ac:dyDescent="0.2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</row>
    <row r="456" spans="1:78" s="45" customFormat="1" x14ac:dyDescent="0.2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</row>
    <row r="457" spans="1:78" s="45" customFormat="1" x14ac:dyDescent="0.2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</row>
    <row r="458" spans="1:78" s="45" customFormat="1" x14ac:dyDescent="0.2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</row>
    <row r="459" spans="1:78" s="45" customFormat="1" x14ac:dyDescent="0.2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</row>
    <row r="460" spans="1:78" s="45" customFormat="1" x14ac:dyDescent="0.2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</row>
    <row r="461" spans="1:78" s="45" customFormat="1" x14ac:dyDescent="0.2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</row>
    <row r="462" spans="1:78" s="45" customFormat="1" x14ac:dyDescent="0.2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</row>
    <row r="463" spans="1:78" s="45" customFormat="1" x14ac:dyDescent="0.2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</row>
    <row r="464" spans="1:78" s="45" customFormat="1" x14ac:dyDescent="0.2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</row>
    <row r="465" spans="1:78" s="45" customFormat="1" x14ac:dyDescent="0.2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</row>
    <row r="466" spans="1:78" s="45" customFormat="1" x14ac:dyDescent="0.2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</row>
    <row r="467" spans="1:78" s="45" customFormat="1" x14ac:dyDescent="0.2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</row>
    <row r="468" spans="1:78" s="45" customFormat="1" x14ac:dyDescent="0.2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</row>
    <row r="469" spans="1:78" s="45" customFormat="1" x14ac:dyDescent="0.2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</row>
    <row r="470" spans="1:78" s="45" customFormat="1" x14ac:dyDescent="0.2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</row>
    <row r="471" spans="1:78" s="45" customFormat="1" x14ac:dyDescent="0.2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</row>
    <row r="472" spans="1:78" s="45" customFormat="1" x14ac:dyDescent="0.2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</row>
    <row r="473" spans="1:78" s="45" customFormat="1" x14ac:dyDescent="0.2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</row>
    <row r="474" spans="1:78" s="45" customFormat="1" x14ac:dyDescent="0.2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</row>
    <row r="475" spans="1:78" s="45" customFormat="1" x14ac:dyDescent="0.2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</row>
    <row r="476" spans="1:78" s="45" customFormat="1" x14ac:dyDescent="0.2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</row>
    <row r="477" spans="1:78" s="45" customFormat="1" x14ac:dyDescent="0.2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</row>
    <row r="478" spans="1:78" s="45" customFormat="1" x14ac:dyDescent="0.2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</row>
    <row r="479" spans="1:78" s="45" customFormat="1" x14ac:dyDescent="0.2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</row>
    <row r="480" spans="1:78" s="45" customFormat="1" x14ac:dyDescent="0.2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</row>
    <row r="481" spans="1:78" s="45" customFormat="1" x14ac:dyDescent="0.2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</row>
    <row r="482" spans="1:78" s="45" customFormat="1" x14ac:dyDescent="0.2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</row>
    <row r="483" spans="1:78" s="45" customFormat="1" x14ac:dyDescent="0.2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</row>
    <row r="484" spans="1:78" s="45" customFormat="1" x14ac:dyDescent="0.2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</row>
    <row r="485" spans="1:78" s="45" customFormat="1" x14ac:dyDescent="0.2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</row>
    <row r="486" spans="1:78" s="45" customFormat="1" x14ac:dyDescent="0.2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</row>
    <row r="487" spans="1:78" s="45" customFormat="1" x14ac:dyDescent="0.2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</row>
    <row r="488" spans="1:78" s="45" customFormat="1" x14ac:dyDescent="0.2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</row>
    <row r="489" spans="1:78" s="45" customFormat="1" x14ac:dyDescent="0.2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</row>
    <row r="490" spans="1:78" s="45" customFormat="1" x14ac:dyDescent="0.2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</row>
    <row r="491" spans="1:78" s="45" customFormat="1" x14ac:dyDescent="0.2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</row>
    <row r="492" spans="1:78" s="45" customFormat="1" x14ac:dyDescent="0.2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</row>
    <row r="493" spans="1:78" s="45" customFormat="1" x14ac:dyDescent="0.2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</row>
    <row r="494" spans="1:78" s="45" customFormat="1" x14ac:dyDescent="0.2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</row>
    <row r="495" spans="1:78" s="45" customFormat="1" x14ac:dyDescent="0.2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</row>
    <row r="496" spans="1:78" s="45" customFormat="1" x14ac:dyDescent="0.2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</row>
    <row r="497" spans="1:78" s="45" customFormat="1" x14ac:dyDescent="0.2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</row>
    <row r="498" spans="1:78" s="45" customFormat="1" x14ac:dyDescent="0.2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</row>
    <row r="499" spans="1:78" s="45" customFormat="1" x14ac:dyDescent="0.2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</row>
    <row r="500" spans="1:78" s="45" customFormat="1" x14ac:dyDescent="0.2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</row>
    <row r="501" spans="1:78" s="45" customFormat="1" x14ac:dyDescent="0.2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</row>
    <row r="502" spans="1:78" s="45" customFormat="1" x14ac:dyDescent="0.2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</row>
    <row r="503" spans="1:78" s="45" customFormat="1" x14ac:dyDescent="0.2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</row>
    <row r="504" spans="1:78" s="45" customFormat="1" x14ac:dyDescent="0.2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</row>
    <row r="505" spans="1:78" s="45" customFormat="1" x14ac:dyDescent="0.2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</row>
    <row r="506" spans="1:78" s="45" customFormat="1" x14ac:dyDescent="0.2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</row>
    <row r="507" spans="1:78" s="45" customFormat="1" x14ac:dyDescent="0.2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</row>
    <row r="508" spans="1:78" s="45" customFormat="1" x14ac:dyDescent="0.2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</row>
    <row r="509" spans="1:78" s="45" customFormat="1" x14ac:dyDescent="0.2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</row>
    <row r="510" spans="1:78" s="45" customFormat="1" x14ac:dyDescent="0.2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</row>
    <row r="511" spans="1:78" s="45" customFormat="1" x14ac:dyDescent="0.2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</row>
    <row r="512" spans="1:78" s="45" customFormat="1" x14ac:dyDescent="0.2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</row>
    <row r="513" spans="1:78" s="45" customFormat="1" x14ac:dyDescent="0.2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</row>
    <row r="514" spans="1:78" s="45" customFormat="1" x14ac:dyDescent="0.2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</row>
    <row r="515" spans="1:78" s="45" customFormat="1" x14ac:dyDescent="0.2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</row>
    <row r="516" spans="1:78" s="45" customFormat="1" x14ac:dyDescent="0.2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</row>
    <row r="517" spans="1:78" s="45" customFormat="1" x14ac:dyDescent="0.2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</row>
    <row r="518" spans="1:78" s="45" customFormat="1" x14ac:dyDescent="0.2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</row>
    <row r="519" spans="1:78" s="45" customFormat="1" x14ac:dyDescent="0.2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</row>
    <row r="520" spans="1:78" s="45" customFormat="1" x14ac:dyDescent="0.2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</row>
    <row r="521" spans="1:78" s="45" customFormat="1" x14ac:dyDescent="0.2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</row>
    <row r="522" spans="1:78" s="45" customFormat="1" x14ac:dyDescent="0.2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</row>
    <row r="523" spans="1:78" s="45" customFormat="1" x14ac:dyDescent="0.2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</row>
    <row r="524" spans="1:78" s="45" customFormat="1" x14ac:dyDescent="0.2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</row>
    <row r="525" spans="1:78" s="45" customFormat="1" x14ac:dyDescent="0.2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</row>
    <row r="526" spans="1:78" s="45" customFormat="1" x14ac:dyDescent="0.2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</row>
    <row r="527" spans="1:78" s="45" customFormat="1" x14ac:dyDescent="0.2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</row>
    <row r="528" spans="1:78" s="45" customFormat="1" x14ac:dyDescent="0.2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</row>
    <row r="529" spans="1:78" s="45" customFormat="1" x14ac:dyDescent="0.2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</row>
    <row r="530" spans="1:78" s="45" customFormat="1" x14ac:dyDescent="0.2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</row>
    <row r="531" spans="1:78" s="45" customFormat="1" x14ac:dyDescent="0.2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</row>
    <row r="532" spans="1:78" s="45" customFormat="1" x14ac:dyDescent="0.2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</row>
    <row r="533" spans="1:78" s="45" customFormat="1" x14ac:dyDescent="0.2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</row>
    <row r="534" spans="1:78" s="45" customFormat="1" x14ac:dyDescent="0.2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</row>
    <row r="535" spans="1:78" s="45" customFormat="1" x14ac:dyDescent="0.2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</row>
    <row r="536" spans="1:78" s="45" customFormat="1" x14ac:dyDescent="0.2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</row>
    <row r="537" spans="1:78" s="45" customFormat="1" x14ac:dyDescent="0.2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</row>
    <row r="538" spans="1:78" s="45" customFormat="1" x14ac:dyDescent="0.2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</row>
    <row r="539" spans="1:78" s="45" customFormat="1" x14ac:dyDescent="0.2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</row>
    <row r="540" spans="1:78" s="45" customFormat="1" x14ac:dyDescent="0.2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</row>
    <row r="541" spans="1:78" s="45" customFormat="1" x14ac:dyDescent="0.2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</row>
    <row r="542" spans="1:78" s="45" customFormat="1" x14ac:dyDescent="0.2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</row>
    <row r="543" spans="1:78" s="45" customFormat="1" x14ac:dyDescent="0.2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</row>
    <row r="544" spans="1:78" s="45" customFormat="1" x14ac:dyDescent="0.2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</row>
    <row r="545" spans="1:78" s="45" customFormat="1" x14ac:dyDescent="0.2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</row>
    <row r="546" spans="1:78" s="45" customFormat="1" x14ac:dyDescent="0.2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</row>
    <row r="547" spans="1:78" s="45" customFormat="1" x14ac:dyDescent="0.2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</row>
    <row r="548" spans="1:78" s="45" customFormat="1" x14ac:dyDescent="0.2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</row>
    <row r="549" spans="1:78" s="45" customFormat="1" x14ac:dyDescent="0.2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</row>
    <row r="550" spans="1:78" s="45" customFormat="1" x14ac:dyDescent="0.2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</row>
    <row r="551" spans="1:78" s="45" customFormat="1" x14ac:dyDescent="0.2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</row>
    <row r="552" spans="1:78" s="45" customFormat="1" x14ac:dyDescent="0.2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</row>
    <row r="553" spans="1:78" s="45" customFormat="1" x14ac:dyDescent="0.2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</row>
    <row r="554" spans="1:78" s="45" customFormat="1" x14ac:dyDescent="0.2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</row>
    <row r="555" spans="1:78" s="45" customFormat="1" x14ac:dyDescent="0.2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</row>
    <row r="556" spans="1:78" s="45" customFormat="1" x14ac:dyDescent="0.2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</row>
    <row r="557" spans="1:78" s="45" customFormat="1" x14ac:dyDescent="0.2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</row>
    <row r="558" spans="1:78" s="45" customFormat="1" x14ac:dyDescent="0.2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</row>
    <row r="559" spans="1:78" s="45" customFormat="1" x14ac:dyDescent="0.2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</row>
    <row r="560" spans="1:78" s="45" customFormat="1" x14ac:dyDescent="0.2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</row>
    <row r="561" spans="1:78" s="45" customFormat="1" x14ac:dyDescent="0.2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</row>
    <row r="562" spans="1:78" s="45" customFormat="1" x14ac:dyDescent="0.2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</row>
    <row r="563" spans="1:78" s="45" customFormat="1" x14ac:dyDescent="0.2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</row>
    <row r="564" spans="1:78" s="45" customFormat="1" x14ac:dyDescent="0.2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</row>
    <row r="565" spans="1:78" s="45" customFormat="1" x14ac:dyDescent="0.2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</row>
    <row r="566" spans="1:78" s="45" customFormat="1" x14ac:dyDescent="0.2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</row>
    <row r="567" spans="1:78" s="45" customFormat="1" x14ac:dyDescent="0.2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</row>
    <row r="568" spans="1:78" s="45" customFormat="1" x14ac:dyDescent="0.2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</row>
    <row r="569" spans="1:78" s="45" customFormat="1" x14ac:dyDescent="0.2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</row>
    <row r="570" spans="1:78" s="45" customFormat="1" x14ac:dyDescent="0.2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</row>
    <row r="571" spans="1:78" s="45" customFormat="1" x14ac:dyDescent="0.2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</row>
    <row r="572" spans="1:78" s="45" customFormat="1" x14ac:dyDescent="0.2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</row>
    <row r="573" spans="1:78" s="45" customFormat="1" x14ac:dyDescent="0.2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</row>
    <row r="574" spans="1:78" s="45" customFormat="1" x14ac:dyDescent="0.2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</row>
    <row r="575" spans="1:78" s="45" customFormat="1" x14ac:dyDescent="0.2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</row>
    <row r="576" spans="1:78" s="45" customFormat="1" x14ac:dyDescent="0.2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</row>
    <row r="577" spans="1:78" s="45" customFormat="1" x14ac:dyDescent="0.2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</row>
    <row r="578" spans="1:78" s="45" customFormat="1" x14ac:dyDescent="0.2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</row>
    <row r="579" spans="1:78" s="45" customFormat="1" x14ac:dyDescent="0.2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</row>
    <row r="580" spans="1:78" s="45" customFormat="1" x14ac:dyDescent="0.2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</row>
    <row r="581" spans="1:78" s="45" customFormat="1" x14ac:dyDescent="0.2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</row>
    <row r="582" spans="1:78" s="45" customFormat="1" x14ac:dyDescent="0.2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</row>
    <row r="583" spans="1:78" s="45" customFormat="1" x14ac:dyDescent="0.2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</row>
    <row r="584" spans="1:78" s="45" customFormat="1" x14ac:dyDescent="0.2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</row>
    <row r="585" spans="1:78" s="45" customFormat="1" x14ac:dyDescent="0.2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</row>
    <row r="586" spans="1:78" s="45" customFormat="1" x14ac:dyDescent="0.2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</row>
    <row r="587" spans="1:78" s="45" customFormat="1" x14ac:dyDescent="0.2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</row>
    <row r="588" spans="1:78" s="45" customFormat="1" x14ac:dyDescent="0.2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</row>
    <row r="589" spans="1:78" s="45" customFormat="1" x14ac:dyDescent="0.2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</row>
    <row r="590" spans="1:78" s="45" customFormat="1" x14ac:dyDescent="0.2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</row>
    <row r="591" spans="1:78" s="45" customFormat="1" x14ac:dyDescent="0.2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</row>
    <row r="592" spans="1:78" s="45" customFormat="1" x14ac:dyDescent="0.2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</row>
    <row r="593" spans="1:78" s="45" customFormat="1" x14ac:dyDescent="0.2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</row>
    <row r="594" spans="1:78" s="45" customFormat="1" x14ac:dyDescent="0.2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</row>
    <row r="595" spans="1:78" s="45" customFormat="1" x14ac:dyDescent="0.2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</row>
    <row r="596" spans="1:78" s="45" customFormat="1" x14ac:dyDescent="0.2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</row>
    <row r="597" spans="1:78" s="45" customFormat="1" x14ac:dyDescent="0.2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</row>
    <row r="598" spans="1:78" s="45" customFormat="1" x14ac:dyDescent="0.2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</row>
    <row r="599" spans="1:78" s="45" customFormat="1" x14ac:dyDescent="0.2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</row>
    <row r="600" spans="1:78" s="45" customFormat="1" x14ac:dyDescent="0.2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</row>
    <row r="601" spans="1:78" s="45" customFormat="1" x14ac:dyDescent="0.2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</row>
    <row r="602" spans="1:78" s="45" customFormat="1" x14ac:dyDescent="0.2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</row>
    <row r="603" spans="1:78" s="45" customFormat="1" x14ac:dyDescent="0.2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</row>
    <row r="604" spans="1:78" s="45" customFormat="1" x14ac:dyDescent="0.2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</row>
    <row r="605" spans="1:78" s="45" customFormat="1" x14ac:dyDescent="0.2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</row>
    <row r="606" spans="1:78" s="45" customFormat="1" x14ac:dyDescent="0.2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</row>
    <row r="607" spans="1:78" s="45" customFormat="1" x14ac:dyDescent="0.2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</row>
    <row r="608" spans="1:78" s="45" customFormat="1" x14ac:dyDescent="0.2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</row>
    <row r="609" spans="1:78" s="45" customFormat="1" x14ac:dyDescent="0.2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</row>
    <row r="610" spans="1:78" s="45" customFormat="1" x14ac:dyDescent="0.2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</row>
    <row r="611" spans="1:78" s="45" customFormat="1" x14ac:dyDescent="0.2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</row>
    <row r="612" spans="1:78" s="45" customFormat="1" x14ac:dyDescent="0.2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</row>
    <row r="613" spans="1:78" s="45" customFormat="1" x14ac:dyDescent="0.2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</row>
    <row r="614" spans="1:78" s="45" customFormat="1" x14ac:dyDescent="0.2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</row>
    <row r="615" spans="1:78" s="45" customFormat="1" x14ac:dyDescent="0.2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</row>
    <row r="616" spans="1:78" s="45" customFormat="1" x14ac:dyDescent="0.2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</row>
    <row r="617" spans="1:78" s="45" customFormat="1" x14ac:dyDescent="0.2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</row>
    <row r="618" spans="1:78" s="45" customFormat="1" x14ac:dyDescent="0.2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</row>
    <row r="619" spans="1:78" s="45" customFormat="1" x14ac:dyDescent="0.2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</row>
    <row r="620" spans="1:78" s="45" customFormat="1" x14ac:dyDescent="0.2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</row>
    <row r="621" spans="1:78" s="45" customFormat="1" x14ac:dyDescent="0.2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</row>
    <row r="622" spans="1:78" s="45" customFormat="1" x14ac:dyDescent="0.2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</row>
    <row r="623" spans="1:78" s="45" customFormat="1" x14ac:dyDescent="0.2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</row>
    <row r="624" spans="1:78" s="45" customFormat="1" x14ac:dyDescent="0.2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</row>
    <row r="625" spans="1:78" s="45" customFormat="1" x14ac:dyDescent="0.2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</row>
    <row r="626" spans="1:78" s="45" customFormat="1" x14ac:dyDescent="0.2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</row>
    <row r="627" spans="1:78" s="45" customFormat="1" x14ac:dyDescent="0.2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</row>
    <row r="628" spans="1:78" s="45" customFormat="1" x14ac:dyDescent="0.2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</row>
    <row r="629" spans="1:78" s="45" customFormat="1" x14ac:dyDescent="0.2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</row>
    <row r="630" spans="1:78" s="45" customFormat="1" x14ac:dyDescent="0.2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</row>
    <row r="631" spans="1:78" s="45" customFormat="1" x14ac:dyDescent="0.2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</row>
    <row r="632" spans="1:78" s="45" customFormat="1" x14ac:dyDescent="0.2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</row>
    <row r="633" spans="1:78" s="45" customFormat="1" x14ac:dyDescent="0.2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</row>
    <row r="634" spans="1:78" s="45" customFormat="1" x14ac:dyDescent="0.2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</row>
    <row r="635" spans="1:78" s="45" customFormat="1" x14ac:dyDescent="0.2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</row>
    <row r="636" spans="1:78" s="45" customFormat="1" x14ac:dyDescent="0.2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</row>
    <row r="637" spans="1:78" s="45" customFormat="1" x14ac:dyDescent="0.2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</row>
    <row r="638" spans="1:78" s="45" customFormat="1" x14ac:dyDescent="0.2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</row>
    <row r="639" spans="1:78" s="45" customFormat="1" x14ac:dyDescent="0.2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</row>
    <row r="640" spans="1:78" s="45" customFormat="1" x14ac:dyDescent="0.2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</row>
    <row r="641" spans="1:78" s="45" customFormat="1" x14ac:dyDescent="0.2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</row>
    <row r="642" spans="1:78" s="45" customFormat="1" x14ac:dyDescent="0.2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</row>
    <row r="643" spans="1:78" s="45" customFormat="1" x14ac:dyDescent="0.2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</row>
    <row r="644" spans="1:78" s="45" customFormat="1" x14ac:dyDescent="0.2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</row>
    <row r="645" spans="1:78" s="45" customFormat="1" x14ac:dyDescent="0.2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</row>
    <row r="646" spans="1:78" s="45" customFormat="1" x14ac:dyDescent="0.2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</row>
    <row r="647" spans="1:78" s="45" customFormat="1" x14ac:dyDescent="0.2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</row>
    <row r="648" spans="1:78" s="45" customFormat="1" x14ac:dyDescent="0.2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</row>
    <row r="649" spans="1:78" s="45" customFormat="1" x14ac:dyDescent="0.2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</row>
    <row r="650" spans="1:78" s="45" customFormat="1" x14ac:dyDescent="0.2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</row>
    <row r="651" spans="1:78" s="45" customFormat="1" x14ac:dyDescent="0.2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</row>
    <row r="652" spans="1:78" s="45" customFormat="1" x14ac:dyDescent="0.2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</row>
    <row r="653" spans="1:78" s="45" customFormat="1" x14ac:dyDescent="0.2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</row>
    <row r="654" spans="1:78" s="45" customFormat="1" x14ac:dyDescent="0.2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</row>
    <row r="655" spans="1:78" s="45" customFormat="1" x14ac:dyDescent="0.2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</row>
    <row r="656" spans="1:78" s="45" customFormat="1" x14ac:dyDescent="0.2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</row>
    <row r="657" spans="1:78" s="45" customFormat="1" x14ac:dyDescent="0.2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</row>
    <row r="658" spans="1:78" s="45" customFormat="1" x14ac:dyDescent="0.2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</row>
    <row r="659" spans="1:78" s="45" customFormat="1" x14ac:dyDescent="0.2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</row>
    <row r="660" spans="1:78" s="45" customFormat="1" x14ac:dyDescent="0.2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</row>
    <row r="661" spans="1:78" s="45" customFormat="1" x14ac:dyDescent="0.2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</row>
    <row r="662" spans="1:78" s="45" customFormat="1" x14ac:dyDescent="0.2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</row>
    <row r="663" spans="1:78" s="45" customFormat="1" x14ac:dyDescent="0.2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</row>
    <row r="664" spans="1:78" s="45" customFormat="1" x14ac:dyDescent="0.2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</row>
    <row r="665" spans="1:78" s="45" customFormat="1" x14ac:dyDescent="0.2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</row>
    <row r="666" spans="1:78" s="45" customFormat="1" x14ac:dyDescent="0.2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</row>
    <row r="667" spans="1:78" s="45" customFormat="1" x14ac:dyDescent="0.2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</row>
    <row r="668" spans="1:78" s="45" customFormat="1" x14ac:dyDescent="0.2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</row>
    <row r="669" spans="1:78" s="45" customFormat="1" x14ac:dyDescent="0.2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</row>
    <row r="670" spans="1:78" s="45" customFormat="1" x14ac:dyDescent="0.2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</row>
    <row r="671" spans="1:78" s="45" customFormat="1" x14ac:dyDescent="0.2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</row>
    <row r="672" spans="1:78" s="45" customFormat="1" x14ac:dyDescent="0.2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</row>
    <row r="673" spans="1:78" s="45" customFormat="1" x14ac:dyDescent="0.2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</row>
    <row r="674" spans="1:78" s="45" customFormat="1" x14ac:dyDescent="0.2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</row>
    <row r="675" spans="1:78" s="45" customFormat="1" x14ac:dyDescent="0.2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</row>
    <row r="676" spans="1:78" s="45" customFormat="1" x14ac:dyDescent="0.2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</row>
    <row r="677" spans="1:78" s="45" customFormat="1" x14ac:dyDescent="0.2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</row>
    <row r="678" spans="1:78" s="45" customFormat="1" x14ac:dyDescent="0.2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</row>
    <row r="679" spans="1:78" s="45" customFormat="1" x14ac:dyDescent="0.2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</row>
    <row r="680" spans="1:78" s="45" customFormat="1" x14ac:dyDescent="0.2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</row>
    <row r="681" spans="1:78" s="45" customFormat="1" x14ac:dyDescent="0.2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</row>
    <row r="682" spans="1:78" s="45" customFormat="1" x14ac:dyDescent="0.2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</row>
    <row r="683" spans="1:78" s="45" customFormat="1" x14ac:dyDescent="0.2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</row>
    <row r="684" spans="1:78" s="45" customFormat="1" x14ac:dyDescent="0.2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</row>
    <row r="685" spans="1:78" s="45" customFormat="1" x14ac:dyDescent="0.2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</row>
    <row r="686" spans="1:78" s="45" customFormat="1" x14ac:dyDescent="0.2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</row>
    <row r="687" spans="1:78" s="45" customFormat="1" x14ac:dyDescent="0.2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</row>
    <row r="688" spans="1:78" s="45" customFormat="1" x14ac:dyDescent="0.2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</row>
    <row r="689" spans="1:78" s="45" customFormat="1" x14ac:dyDescent="0.2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</row>
    <row r="690" spans="1:78" s="45" customFormat="1" x14ac:dyDescent="0.2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</row>
    <row r="691" spans="1:78" s="45" customFormat="1" x14ac:dyDescent="0.2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</row>
    <row r="692" spans="1:78" s="45" customFormat="1" x14ac:dyDescent="0.2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</row>
    <row r="693" spans="1:78" s="45" customFormat="1" x14ac:dyDescent="0.2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</row>
    <row r="694" spans="1:78" s="45" customFormat="1" x14ac:dyDescent="0.2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</row>
    <row r="695" spans="1:78" s="45" customFormat="1" x14ac:dyDescent="0.2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</row>
    <row r="696" spans="1:78" s="45" customFormat="1" x14ac:dyDescent="0.2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</row>
    <row r="697" spans="1:78" s="45" customFormat="1" x14ac:dyDescent="0.2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</row>
    <row r="698" spans="1:78" s="45" customFormat="1" x14ac:dyDescent="0.2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</row>
    <row r="699" spans="1:78" s="45" customFormat="1" x14ac:dyDescent="0.2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</row>
    <row r="700" spans="1:78" s="45" customFormat="1" x14ac:dyDescent="0.2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</row>
    <row r="701" spans="1:78" s="45" customFormat="1" x14ac:dyDescent="0.2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</row>
    <row r="702" spans="1:78" s="45" customFormat="1" x14ac:dyDescent="0.2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</row>
    <row r="703" spans="1:78" s="45" customFormat="1" x14ac:dyDescent="0.2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</row>
    <row r="704" spans="1:78" s="45" customFormat="1" x14ac:dyDescent="0.2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</row>
    <row r="705" spans="1:78" s="45" customFormat="1" x14ac:dyDescent="0.2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</row>
    <row r="706" spans="1:78" s="45" customFormat="1" x14ac:dyDescent="0.2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</row>
    <row r="707" spans="1:78" s="45" customFormat="1" x14ac:dyDescent="0.2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</row>
    <row r="708" spans="1:78" s="45" customFormat="1" x14ac:dyDescent="0.2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</row>
    <row r="709" spans="1:78" s="45" customFormat="1" x14ac:dyDescent="0.2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</row>
    <row r="710" spans="1:78" s="45" customFormat="1" x14ac:dyDescent="0.2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</row>
    <row r="711" spans="1:78" s="45" customFormat="1" x14ac:dyDescent="0.2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</row>
    <row r="712" spans="1:78" s="45" customFormat="1" x14ac:dyDescent="0.2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</row>
    <row r="713" spans="1:78" s="45" customFormat="1" x14ac:dyDescent="0.2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</row>
    <row r="714" spans="1:78" s="45" customFormat="1" x14ac:dyDescent="0.2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</row>
    <row r="715" spans="1:78" s="45" customFormat="1" x14ac:dyDescent="0.2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</row>
    <row r="716" spans="1:78" s="45" customFormat="1" x14ac:dyDescent="0.2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</row>
    <row r="717" spans="1:78" s="45" customFormat="1" x14ac:dyDescent="0.2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</row>
    <row r="718" spans="1:78" s="45" customFormat="1" x14ac:dyDescent="0.2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</row>
    <row r="719" spans="1:78" s="45" customFormat="1" x14ac:dyDescent="0.2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</row>
    <row r="720" spans="1:78" s="45" customFormat="1" x14ac:dyDescent="0.2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</row>
    <row r="721" spans="1:78" s="45" customFormat="1" x14ac:dyDescent="0.2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</row>
    <row r="722" spans="1:78" s="45" customFormat="1" x14ac:dyDescent="0.2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</row>
    <row r="723" spans="1:78" s="45" customFormat="1" x14ac:dyDescent="0.2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</row>
    <row r="724" spans="1:78" s="45" customFormat="1" x14ac:dyDescent="0.2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</row>
    <row r="725" spans="1:78" s="45" customFormat="1" x14ac:dyDescent="0.2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</row>
    <row r="726" spans="1:78" s="45" customFormat="1" x14ac:dyDescent="0.2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</row>
    <row r="727" spans="1:78" s="45" customFormat="1" x14ac:dyDescent="0.2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</row>
    <row r="728" spans="1:78" s="45" customFormat="1" x14ac:dyDescent="0.2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</row>
    <row r="729" spans="1:78" s="45" customFormat="1" x14ac:dyDescent="0.2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</row>
    <row r="730" spans="1:78" s="45" customFormat="1" x14ac:dyDescent="0.2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</row>
    <row r="731" spans="1:78" s="45" customFormat="1" x14ac:dyDescent="0.2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</row>
    <row r="732" spans="1:78" s="45" customFormat="1" x14ac:dyDescent="0.2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</row>
    <row r="733" spans="1:78" s="45" customFormat="1" x14ac:dyDescent="0.2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</row>
    <row r="734" spans="1:78" s="45" customFormat="1" x14ac:dyDescent="0.2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</row>
    <row r="735" spans="1:78" s="45" customFormat="1" x14ac:dyDescent="0.2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</row>
    <row r="736" spans="1:78" s="45" customFormat="1" x14ac:dyDescent="0.2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</row>
    <row r="737" spans="1:78" s="45" customFormat="1" x14ac:dyDescent="0.2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</row>
    <row r="738" spans="1:78" s="45" customFormat="1" x14ac:dyDescent="0.2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</row>
    <row r="739" spans="1:78" s="45" customFormat="1" x14ac:dyDescent="0.2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</row>
    <row r="740" spans="1:78" s="45" customFormat="1" x14ac:dyDescent="0.2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</row>
    <row r="741" spans="1:78" s="45" customFormat="1" x14ac:dyDescent="0.2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</row>
    <row r="742" spans="1:78" s="45" customFormat="1" x14ac:dyDescent="0.2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</row>
    <row r="743" spans="1:78" s="45" customFormat="1" x14ac:dyDescent="0.2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</row>
    <row r="744" spans="1:78" s="45" customFormat="1" x14ac:dyDescent="0.2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</row>
    <row r="745" spans="1:78" s="45" customFormat="1" x14ac:dyDescent="0.2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</row>
    <row r="746" spans="1:78" s="45" customFormat="1" x14ac:dyDescent="0.2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</row>
    <row r="747" spans="1:78" s="45" customFormat="1" x14ac:dyDescent="0.2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</row>
    <row r="748" spans="1:78" s="45" customFormat="1" x14ac:dyDescent="0.2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</row>
    <row r="749" spans="1:78" s="45" customFormat="1" x14ac:dyDescent="0.2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</row>
    <row r="750" spans="1:78" s="45" customFormat="1" x14ac:dyDescent="0.2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</row>
    <row r="751" spans="1:78" s="45" customFormat="1" x14ac:dyDescent="0.2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</row>
    <row r="752" spans="1:78" s="45" customFormat="1" x14ac:dyDescent="0.2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</row>
    <row r="753" spans="1:78" s="45" customFormat="1" x14ac:dyDescent="0.2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</row>
    <row r="754" spans="1:78" s="45" customFormat="1" x14ac:dyDescent="0.2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</row>
    <row r="755" spans="1:78" s="45" customFormat="1" x14ac:dyDescent="0.2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</row>
    <row r="756" spans="1:78" s="45" customFormat="1" x14ac:dyDescent="0.2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</row>
    <row r="757" spans="1:78" s="45" customFormat="1" x14ac:dyDescent="0.2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</row>
    <row r="758" spans="1:78" s="45" customFormat="1" x14ac:dyDescent="0.2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</row>
    <row r="759" spans="1:78" s="45" customFormat="1" x14ac:dyDescent="0.2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</row>
    <row r="760" spans="1:78" s="45" customFormat="1" x14ac:dyDescent="0.2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</row>
    <row r="761" spans="1:78" s="45" customFormat="1" x14ac:dyDescent="0.2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</row>
    <row r="762" spans="1:78" s="45" customFormat="1" x14ac:dyDescent="0.2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</row>
    <row r="763" spans="1:78" s="45" customFormat="1" x14ac:dyDescent="0.2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</row>
    <row r="764" spans="1:78" s="45" customFormat="1" x14ac:dyDescent="0.2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</row>
    <row r="765" spans="1:78" s="45" customFormat="1" x14ac:dyDescent="0.2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</row>
    <row r="766" spans="1:78" s="45" customFormat="1" x14ac:dyDescent="0.2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</row>
    <row r="767" spans="1:78" s="45" customFormat="1" x14ac:dyDescent="0.2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</row>
    <row r="768" spans="1:78" s="45" customFormat="1" x14ac:dyDescent="0.2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</row>
    <row r="769" spans="1:78" s="45" customFormat="1" x14ac:dyDescent="0.2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</row>
    <row r="770" spans="1:78" s="45" customFormat="1" x14ac:dyDescent="0.2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</row>
    <row r="771" spans="1:78" s="45" customFormat="1" x14ac:dyDescent="0.2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</row>
    <row r="772" spans="1:78" s="45" customFormat="1" x14ac:dyDescent="0.2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</row>
    <row r="773" spans="1:78" s="45" customFormat="1" x14ac:dyDescent="0.2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</row>
    <row r="774" spans="1:78" s="45" customFormat="1" x14ac:dyDescent="0.2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</row>
    <row r="775" spans="1:78" s="45" customFormat="1" x14ac:dyDescent="0.2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</row>
    <row r="776" spans="1:78" s="45" customFormat="1" x14ac:dyDescent="0.2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</row>
    <row r="777" spans="1:78" s="45" customFormat="1" x14ac:dyDescent="0.2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</row>
    <row r="778" spans="1:78" s="45" customFormat="1" x14ac:dyDescent="0.2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</row>
    <row r="779" spans="1:78" s="45" customFormat="1" x14ac:dyDescent="0.2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</row>
    <row r="780" spans="1:78" s="45" customFormat="1" x14ac:dyDescent="0.2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</row>
    <row r="781" spans="1:78" s="45" customFormat="1" x14ac:dyDescent="0.2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</row>
    <row r="782" spans="1:78" s="45" customFormat="1" x14ac:dyDescent="0.2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</row>
    <row r="783" spans="1:78" s="45" customFormat="1" x14ac:dyDescent="0.2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</row>
    <row r="784" spans="1:78" s="45" customFormat="1" x14ac:dyDescent="0.2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</row>
    <row r="785" spans="1:78" s="45" customFormat="1" x14ac:dyDescent="0.2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</row>
    <row r="786" spans="1:78" s="45" customFormat="1" x14ac:dyDescent="0.2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</row>
    <row r="787" spans="1:78" s="45" customFormat="1" x14ac:dyDescent="0.2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</row>
    <row r="788" spans="1:78" s="45" customFormat="1" x14ac:dyDescent="0.2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</row>
    <row r="789" spans="1:78" s="45" customFormat="1" x14ac:dyDescent="0.2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</row>
    <row r="790" spans="1:78" s="45" customFormat="1" x14ac:dyDescent="0.2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</row>
    <row r="791" spans="1:78" s="45" customFormat="1" x14ac:dyDescent="0.2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</row>
    <row r="792" spans="1:78" s="45" customFormat="1" x14ac:dyDescent="0.2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</row>
    <row r="793" spans="1:78" s="45" customFormat="1" x14ac:dyDescent="0.2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</row>
    <row r="794" spans="1:78" s="45" customFormat="1" x14ac:dyDescent="0.2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</row>
    <row r="795" spans="1:78" s="45" customFormat="1" x14ac:dyDescent="0.2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</row>
    <row r="796" spans="1:78" s="45" customFormat="1" x14ac:dyDescent="0.2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</row>
    <row r="797" spans="1:78" s="45" customFormat="1" x14ac:dyDescent="0.2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</row>
    <row r="798" spans="1:78" s="45" customFormat="1" x14ac:dyDescent="0.2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</row>
    <row r="799" spans="1:78" s="45" customFormat="1" x14ac:dyDescent="0.2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</row>
    <row r="800" spans="1:78" s="45" customFormat="1" x14ac:dyDescent="0.2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</row>
    <row r="801" spans="1:78" s="45" customFormat="1" x14ac:dyDescent="0.2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</row>
    <row r="802" spans="1:78" s="45" customFormat="1" x14ac:dyDescent="0.2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</row>
    <row r="803" spans="1:78" s="45" customFormat="1" x14ac:dyDescent="0.2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</row>
    <row r="804" spans="1:78" s="45" customFormat="1" x14ac:dyDescent="0.2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</row>
    <row r="805" spans="1:78" s="45" customFormat="1" x14ac:dyDescent="0.2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</row>
    <row r="806" spans="1:78" s="45" customFormat="1" x14ac:dyDescent="0.2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</row>
    <row r="807" spans="1:78" s="45" customFormat="1" x14ac:dyDescent="0.2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</row>
    <row r="808" spans="1:78" s="45" customFormat="1" x14ac:dyDescent="0.2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</row>
    <row r="809" spans="1:78" s="45" customFormat="1" x14ac:dyDescent="0.2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</row>
    <row r="810" spans="1:78" s="45" customFormat="1" x14ac:dyDescent="0.2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</row>
    <row r="811" spans="1:78" s="45" customFormat="1" x14ac:dyDescent="0.2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</row>
    <row r="812" spans="1:78" s="45" customFormat="1" x14ac:dyDescent="0.2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</row>
    <row r="813" spans="1:78" s="45" customFormat="1" x14ac:dyDescent="0.2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</row>
    <row r="814" spans="1:78" s="45" customFormat="1" x14ac:dyDescent="0.2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</row>
    <row r="815" spans="1:78" s="45" customFormat="1" x14ac:dyDescent="0.2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</row>
    <row r="816" spans="1:78" s="45" customFormat="1" x14ac:dyDescent="0.2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</row>
    <row r="817" spans="1:78" s="45" customFormat="1" x14ac:dyDescent="0.2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</row>
    <row r="818" spans="1:78" s="45" customFormat="1" x14ac:dyDescent="0.2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</row>
    <row r="819" spans="1:78" s="45" customFormat="1" x14ac:dyDescent="0.2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</row>
    <row r="820" spans="1:78" s="45" customFormat="1" x14ac:dyDescent="0.2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</row>
    <row r="821" spans="1:78" s="45" customFormat="1" x14ac:dyDescent="0.2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</row>
    <row r="822" spans="1:78" s="45" customFormat="1" x14ac:dyDescent="0.2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</row>
    <row r="823" spans="1:78" s="45" customFormat="1" x14ac:dyDescent="0.2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</row>
    <row r="824" spans="1:78" s="45" customFormat="1" x14ac:dyDescent="0.2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</row>
    <row r="825" spans="1:78" s="45" customFormat="1" x14ac:dyDescent="0.2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</row>
    <row r="826" spans="1:78" s="45" customFormat="1" x14ac:dyDescent="0.2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</row>
    <row r="827" spans="1:78" s="45" customFormat="1" x14ac:dyDescent="0.2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</row>
    <row r="828" spans="1:78" s="45" customFormat="1" x14ac:dyDescent="0.2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</row>
    <row r="829" spans="1:78" s="45" customFormat="1" x14ac:dyDescent="0.2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</row>
    <row r="830" spans="1:78" s="45" customFormat="1" x14ac:dyDescent="0.2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</row>
    <row r="831" spans="1:78" s="45" customFormat="1" x14ac:dyDescent="0.2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</row>
    <row r="832" spans="1:78" s="45" customFormat="1" x14ac:dyDescent="0.2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</row>
    <row r="833" spans="1:78" s="45" customFormat="1" x14ac:dyDescent="0.2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</row>
    <row r="834" spans="1:78" s="45" customFormat="1" x14ac:dyDescent="0.2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</row>
    <row r="835" spans="1:78" s="45" customFormat="1" x14ac:dyDescent="0.2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</row>
    <row r="836" spans="1:78" s="45" customFormat="1" x14ac:dyDescent="0.2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</row>
    <row r="837" spans="1:78" s="45" customFormat="1" x14ac:dyDescent="0.2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</row>
    <row r="838" spans="1:78" s="45" customFormat="1" x14ac:dyDescent="0.2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</row>
    <row r="839" spans="1:78" s="45" customFormat="1" x14ac:dyDescent="0.2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</row>
    <row r="840" spans="1:78" s="45" customFormat="1" x14ac:dyDescent="0.2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</row>
    <row r="841" spans="1:78" s="45" customFormat="1" x14ac:dyDescent="0.2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</row>
    <row r="842" spans="1:78" s="45" customFormat="1" x14ac:dyDescent="0.2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</row>
    <row r="843" spans="1:78" s="45" customFormat="1" x14ac:dyDescent="0.2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</row>
    <row r="844" spans="1:78" s="45" customFormat="1" x14ac:dyDescent="0.2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</row>
    <row r="845" spans="1:78" s="45" customFormat="1" x14ac:dyDescent="0.2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</row>
    <row r="846" spans="1:78" s="45" customFormat="1" x14ac:dyDescent="0.2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</row>
    <row r="847" spans="1:78" s="45" customFormat="1" x14ac:dyDescent="0.2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</row>
    <row r="848" spans="1:78" s="45" customFormat="1" x14ac:dyDescent="0.2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</row>
    <row r="849" spans="1:78" s="45" customFormat="1" x14ac:dyDescent="0.2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</row>
    <row r="850" spans="1:78" s="45" customFormat="1" x14ac:dyDescent="0.2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</row>
    <row r="851" spans="1:78" s="45" customFormat="1" x14ac:dyDescent="0.2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</row>
    <row r="852" spans="1:78" s="45" customFormat="1" x14ac:dyDescent="0.2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</row>
    <row r="853" spans="1:78" s="45" customFormat="1" x14ac:dyDescent="0.2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</row>
    <row r="854" spans="1:78" s="45" customFormat="1" x14ac:dyDescent="0.2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</row>
    <row r="855" spans="1:78" s="45" customFormat="1" x14ac:dyDescent="0.2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</row>
    <row r="856" spans="1:78" s="45" customFormat="1" x14ac:dyDescent="0.2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</row>
    <row r="857" spans="1:78" s="45" customFormat="1" x14ac:dyDescent="0.2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</row>
    <row r="858" spans="1:78" s="45" customFormat="1" x14ac:dyDescent="0.2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</row>
    <row r="859" spans="1:78" s="45" customFormat="1" x14ac:dyDescent="0.2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</row>
    <row r="860" spans="1:78" s="45" customFormat="1" x14ac:dyDescent="0.2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</row>
    <row r="861" spans="1:78" s="45" customFormat="1" x14ac:dyDescent="0.2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</row>
    <row r="862" spans="1:78" s="45" customFormat="1" x14ac:dyDescent="0.2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</row>
    <row r="863" spans="1:78" s="45" customFormat="1" x14ac:dyDescent="0.2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</row>
    <row r="864" spans="1:78" s="45" customFormat="1" x14ac:dyDescent="0.2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</row>
    <row r="865" spans="1:78" s="45" customFormat="1" x14ac:dyDescent="0.2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</row>
    <row r="866" spans="1:78" s="45" customFormat="1" x14ac:dyDescent="0.2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</row>
    <row r="867" spans="1:78" s="45" customFormat="1" x14ac:dyDescent="0.2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</row>
    <row r="868" spans="1:78" s="45" customFormat="1" x14ac:dyDescent="0.2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</row>
    <row r="869" spans="1:78" s="45" customFormat="1" x14ac:dyDescent="0.2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</row>
    <row r="870" spans="1:78" s="45" customFormat="1" x14ac:dyDescent="0.2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</row>
    <row r="871" spans="1:78" s="45" customFormat="1" x14ac:dyDescent="0.2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</row>
    <row r="872" spans="1:78" s="45" customFormat="1" x14ac:dyDescent="0.2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</row>
    <row r="873" spans="1:78" s="45" customFormat="1" x14ac:dyDescent="0.2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</row>
    <row r="874" spans="1:78" s="45" customFormat="1" x14ac:dyDescent="0.2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</row>
    <row r="875" spans="1:78" s="45" customFormat="1" x14ac:dyDescent="0.2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</row>
    <row r="876" spans="1:78" s="45" customFormat="1" x14ac:dyDescent="0.2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</row>
    <row r="877" spans="1:78" s="45" customFormat="1" x14ac:dyDescent="0.2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</row>
    <row r="878" spans="1:78" s="45" customFormat="1" x14ac:dyDescent="0.2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</row>
    <row r="879" spans="1:78" s="45" customFormat="1" x14ac:dyDescent="0.2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</row>
    <row r="880" spans="1:78" s="45" customFormat="1" x14ac:dyDescent="0.2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</row>
    <row r="881" spans="1:78" s="45" customFormat="1" x14ac:dyDescent="0.2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</row>
    <row r="882" spans="1:78" s="45" customFormat="1" x14ac:dyDescent="0.2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</row>
    <row r="883" spans="1:78" s="45" customFormat="1" x14ac:dyDescent="0.2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</row>
    <row r="884" spans="1:78" s="45" customFormat="1" x14ac:dyDescent="0.2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</row>
    <row r="885" spans="1:78" s="45" customFormat="1" x14ac:dyDescent="0.2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</row>
    <row r="886" spans="1:78" s="45" customFormat="1" x14ac:dyDescent="0.2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</row>
    <row r="887" spans="1:78" s="45" customFormat="1" x14ac:dyDescent="0.2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</row>
    <row r="888" spans="1:78" s="45" customFormat="1" x14ac:dyDescent="0.2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</row>
    <row r="889" spans="1:78" s="45" customFormat="1" x14ac:dyDescent="0.2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</row>
    <row r="890" spans="1:78" s="45" customFormat="1" x14ac:dyDescent="0.2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</row>
    <row r="891" spans="1:78" s="45" customFormat="1" x14ac:dyDescent="0.2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</row>
    <row r="892" spans="1:78" s="45" customFormat="1" x14ac:dyDescent="0.2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</row>
    <row r="893" spans="1:78" s="45" customFormat="1" x14ac:dyDescent="0.2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</row>
    <row r="894" spans="1:78" s="45" customFormat="1" x14ac:dyDescent="0.2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</row>
    <row r="895" spans="1:78" s="45" customFormat="1" x14ac:dyDescent="0.2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</row>
    <row r="896" spans="1:78" s="45" customFormat="1" x14ac:dyDescent="0.2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</row>
    <row r="897" spans="1:78" s="45" customFormat="1" x14ac:dyDescent="0.2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</row>
    <row r="898" spans="1:78" s="45" customFormat="1" x14ac:dyDescent="0.2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</row>
    <row r="899" spans="1:78" s="45" customFormat="1" x14ac:dyDescent="0.2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</row>
    <row r="900" spans="1:78" s="45" customFormat="1" x14ac:dyDescent="0.2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</row>
    <row r="901" spans="1:78" s="45" customFormat="1" x14ac:dyDescent="0.2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</row>
    <row r="902" spans="1:78" s="45" customFormat="1" x14ac:dyDescent="0.2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</row>
    <row r="903" spans="1:78" s="45" customFormat="1" x14ac:dyDescent="0.2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</row>
    <row r="904" spans="1:78" s="45" customFormat="1" x14ac:dyDescent="0.2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</row>
    <row r="905" spans="1:78" s="45" customFormat="1" x14ac:dyDescent="0.2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</row>
    <row r="906" spans="1:78" s="45" customFormat="1" x14ac:dyDescent="0.2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</row>
    <row r="907" spans="1:78" s="45" customFormat="1" x14ac:dyDescent="0.2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</row>
    <row r="908" spans="1:78" s="45" customFormat="1" x14ac:dyDescent="0.2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</row>
    <row r="909" spans="1:78" s="45" customFormat="1" x14ac:dyDescent="0.2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</row>
    <row r="910" spans="1:78" s="45" customFormat="1" x14ac:dyDescent="0.2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</row>
    <row r="911" spans="1:78" s="45" customFormat="1" x14ac:dyDescent="0.2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</row>
    <row r="912" spans="1:78" s="45" customFormat="1" x14ac:dyDescent="0.2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</row>
    <row r="913" spans="1:78" s="45" customFormat="1" x14ac:dyDescent="0.2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</row>
    <row r="914" spans="1:78" s="45" customFormat="1" x14ac:dyDescent="0.2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</row>
    <row r="915" spans="1:78" s="45" customFormat="1" x14ac:dyDescent="0.2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</row>
    <row r="916" spans="1:78" s="45" customFormat="1" x14ac:dyDescent="0.2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</row>
    <row r="917" spans="1:78" s="45" customFormat="1" x14ac:dyDescent="0.2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</row>
    <row r="918" spans="1:78" s="45" customFormat="1" x14ac:dyDescent="0.2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</row>
    <row r="919" spans="1:78" s="45" customFormat="1" x14ac:dyDescent="0.2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</row>
    <row r="920" spans="1:78" s="45" customFormat="1" x14ac:dyDescent="0.2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</row>
    <row r="921" spans="1:78" s="45" customFormat="1" x14ac:dyDescent="0.2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</row>
    <row r="922" spans="1:78" s="45" customFormat="1" x14ac:dyDescent="0.2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</row>
    <row r="923" spans="1:78" s="45" customFormat="1" x14ac:dyDescent="0.2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</row>
    <row r="924" spans="1:78" s="45" customFormat="1" x14ac:dyDescent="0.2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</row>
    <row r="925" spans="1:78" s="45" customFormat="1" x14ac:dyDescent="0.2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</row>
    <row r="926" spans="1:78" s="45" customFormat="1" x14ac:dyDescent="0.2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</row>
    <row r="927" spans="1:78" s="45" customFormat="1" x14ac:dyDescent="0.2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</row>
    <row r="928" spans="1:78" s="45" customFormat="1" x14ac:dyDescent="0.2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</row>
    <row r="929" spans="1:78" s="45" customFormat="1" x14ac:dyDescent="0.2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</row>
    <row r="930" spans="1:78" s="45" customFormat="1" x14ac:dyDescent="0.2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</row>
    <row r="931" spans="1:78" s="45" customFormat="1" x14ac:dyDescent="0.2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</row>
    <row r="932" spans="1:78" s="45" customFormat="1" x14ac:dyDescent="0.2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</row>
    <row r="933" spans="1:78" s="45" customFormat="1" x14ac:dyDescent="0.2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</row>
    <row r="934" spans="1:78" s="45" customFormat="1" x14ac:dyDescent="0.2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</row>
    <row r="935" spans="1:78" s="45" customFormat="1" x14ac:dyDescent="0.2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</row>
    <row r="936" spans="1:78" s="45" customFormat="1" x14ac:dyDescent="0.2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</row>
    <row r="937" spans="1:78" s="45" customFormat="1" x14ac:dyDescent="0.2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</row>
    <row r="938" spans="1:78" s="45" customFormat="1" x14ac:dyDescent="0.2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</row>
    <row r="939" spans="1:78" s="45" customFormat="1" x14ac:dyDescent="0.2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</row>
    <row r="940" spans="1:78" s="45" customFormat="1" x14ac:dyDescent="0.2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</row>
    <row r="941" spans="1:78" s="45" customFormat="1" x14ac:dyDescent="0.2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</row>
    <row r="942" spans="1:78" s="45" customFormat="1" x14ac:dyDescent="0.2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</row>
    <row r="943" spans="1:78" s="45" customFormat="1" x14ac:dyDescent="0.2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</row>
    <row r="944" spans="1:78" s="45" customFormat="1" x14ac:dyDescent="0.2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</row>
    <row r="945" spans="1:78" s="45" customFormat="1" x14ac:dyDescent="0.2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</row>
    <row r="946" spans="1:78" s="45" customFormat="1" x14ac:dyDescent="0.2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</row>
    <row r="947" spans="1:78" s="45" customFormat="1" x14ac:dyDescent="0.2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</row>
    <row r="948" spans="1:78" s="45" customFormat="1" x14ac:dyDescent="0.2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</row>
    <row r="949" spans="1:78" s="45" customFormat="1" x14ac:dyDescent="0.2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</row>
    <row r="950" spans="1:78" s="45" customFormat="1" x14ac:dyDescent="0.2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</row>
    <row r="951" spans="1:78" s="45" customFormat="1" x14ac:dyDescent="0.2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</row>
    <row r="952" spans="1:78" s="45" customFormat="1" x14ac:dyDescent="0.2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</row>
    <row r="953" spans="1:78" s="45" customFormat="1" x14ac:dyDescent="0.2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</row>
    <row r="954" spans="1:78" s="45" customFormat="1" x14ac:dyDescent="0.2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</row>
    <row r="955" spans="1:78" s="45" customFormat="1" x14ac:dyDescent="0.2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</row>
    <row r="956" spans="1:78" s="45" customFormat="1" x14ac:dyDescent="0.2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</row>
    <row r="957" spans="1:78" s="45" customFormat="1" x14ac:dyDescent="0.2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</row>
    <row r="958" spans="1:78" s="45" customFormat="1" x14ac:dyDescent="0.2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</row>
    <row r="959" spans="1:78" s="45" customFormat="1" x14ac:dyDescent="0.2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</row>
    <row r="960" spans="1:78" s="45" customFormat="1" x14ac:dyDescent="0.2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</row>
    <row r="961" spans="1:78" s="45" customFormat="1" x14ac:dyDescent="0.2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</row>
    <row r="962" spans="1:78" s="45" customFormat="1" x14ac:dyDescent="0.2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</row>
    <row r="963" spans="1:78" s="45" customFormat="1" x14ac:dyDescent="0.2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</row>
    <row r="964" spans="1:78" s="45" customFormat="1" x14ac:dyDescent="0.2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</row>
    <row r="965" spans="1:78" s="45" customFormat="1" x14ac:dyDescent="0.2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</row>
    <row r="966" spans="1:78" s="45" customFormat="1" x14ac:dyDescent="0.2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</row>
    <row r="967" spans="1:78" s="45" customFormat="1" x14ac:dyDescent="0.2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</row>
    <row r="968" spans="1:78" s="45" customFormat="1" x14ac:dyDescent="0.2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</row>
    <row r="969" spans="1:78" s="45" customFormat="1" x14ac:dyDescent="0.2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</row>
    <row r="970" spans="1:78" s="45" customFormat="1" x14ac:dyDescent="0.2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</row>
    <row r="971" spans="1:78" s="45" customFormat="1" x14ac:dyDescent="0.2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</row>
    <row r="972" spans="1:78" s="45" customFormat="1" x14ac:dyDescent="0.2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</row>
    <row r="973" spans="1:78" s="45" customFormat="1" x14ac:dyDescent="0.2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</row>
    <row r="974" spans="1:78" s="45" customFormat="1" x14ac:dyDescent="0.2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</row>
    <row r="975" spans="1:78" s="45" customFormat="1" x14ac:dyDescent="0.2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</row>
    <row r="976" spans="1:78" s="45" customFormat="1" x14ac:dyDescent="0.2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</row>
    <row r="977" spans="1:78" s="45" customFormat="1" x14ac:dyDescent="0.2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</row>
    <row r="978" spans="1:78" s="45" customFormat="1" x14ac:dyDescent="0.2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</row>
    <row r="979" spans="1:78" s="45" customFormat="1" x14ac:dyDescent="0.2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</row>
    <row r="980" spans="1:78" s="45" customFormat="1" x14ac:dyDescent="0.2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</row>
    <row r="981" spans="1:78" s="45" customFormat="1" x14ac:dyDescent="0.2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</row>
    <row r="982" spans="1:78" s="45" customFormat="1" x14ac:dyDescent="0.2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</row>
    <row r="983" spans="1:78" s="45" customFormat="1" x14ac:dyDescent="0.2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</row>
    <row r="984" spans="1:78" s="45" customFormat="1" x14ac:dyDescent="0.2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</row>
    <row r="985" spans="1:78" s="45" customFormat="1" x14ac:dyDescent="0.2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</row>
    <row r="986" spans="1:78" s="45" customFormat="1" x14ac:dyDescent="0.2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</row>
    <row r="987" spans="1:78" s="45" customFormat="1" x14ac:dyDescent="0.2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</row>
    <row r="988" spans="1:78" s="45" customFormat="1" x14ac:dyDescent="0.2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</row>
    <row r="989" spans="1:78" s="45" customFormat="1" x14ac:dyDescent="0.2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</row>
    <row r="990" spans="1:78" s="45" customFormat="1" x14ac:dyDescent="0.2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</row>
    <row r="991" spans="1:78" s="45" customFormat="1" x14ac:dyDescent="0.2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</row>
    <row r="992" spans="1:78" s="45" customFormat="1" x14ac:dyDescent="0.2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</row>
    <row r="993" spans="1:78" s="45" customFormat="1" x14ac:dyDescent="0.2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</row>
    <row r="994" spans="1:78" s="45" customFormat="1" x14ac:dyDescent="0.2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</row>
    <row r="995" spans="1:78" s="45" customFormat="1" x14ac:dyDescent="0.2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</row>
    <row r="996" spans="1:78" s="45" customFormat="1" x14ac:dyDescent="0.2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</row>
    <row r="997" spans="1:78" s="45" customFormat="1" x14ac:dyDescent="0.2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</row>
    <row r="998" spans="1:78" s="45" customFormat="1" x14ac:dyDescent="0.2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</row>
    <row r="999" spans="1:78" s="45" customFormat="1" x14ac:dyDescent="0.2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</row>
    <row r="1000" spans="1:78" s="45" customFormat="1" x14ac:dyDescent="0.2">
      <c r="A1000" s="111"/>
      <c r="B1000" s="111"/>
      <c r="C1000" s="111"/>
      <c r="D1000" s="111"/>
      <c r="E1000" s="111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</row>
    <row r="1001" spans="1:78" s="45" customFormat="1" x14ac:dyDescent="0.2">
      <c r="A1001" s="111"/>
      <c r="B1001" s="111"/>
      <c r="C1001" s="111"/>
      <c r="D1001" s="111"/>
      <c r="E1001" s="111"/>
      <c r="F1001" s="111"/>
      <c r="G1001" s="111"/>
      <c r="H1001" s="111"/>
      <c r="I1001" s="111"/>
      <c r="J1001" s="111"/>
      <c r="K1001" s="111"/>
      <c r="L1001" s="111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</row>
    <row r="1002" spans="1:78" s="45" customFormat="1" x14ac:dyDescent="0.2">
      <c r="A1002" s="111"/>
      <c r="B1002" s="111"/>
      <c r="C1002" s="111"/>
      <c r="D1002" s="111"/>
      <c r="E1002" s="111"/>
      <c r="F1002" s="111"/>
      <c r="G1002" s="111"/>
      <c r="H1002" s="111"/>
      <c r="I1002" s="111"/>
      <c r="J1002" s="111"/>
      <c r="K1002" s="111"/>
      <c r="L1002" s="111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</row>
    <row r="1003" spans="1:78" s="45" customFormat="1" x14ac:dyDescent="0.2">
      <c r="A1003" s="111"/>
      <c r="B1003" s="111"/>
      <c r="C1003" s="111"/>
      <c r="D1003" s="111"/>
      <c r="E1003" s="111"/>
      <c r="F1003" s="111"/>
      <c r="G1003" s="111"/>
      <c r="H1003" s="111"/>
      <c r="I1003" s="111"/>
      <c r="J1003" s="111"/>
      <c r="K1003" s="111"/>
      <c r="L1003" s="111"/>
      <c r="M1003" s="111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</row>
    <row r="1004" spans="1:78" s="45" customFormat="1" x14ac:dyDescent="0.2">
      <c r="A1004" s="111"/>
      <c r="B1004" s="111"/>
      <c r="C1004" s="111"/>
      <c r="D1004" s="111"/>
      <c r="E1004" s="111"/>
      <c r="F1004" s="111"/>
      <c r="G1004" s="111"/>
      <c r="H1004" s="111"/>
      <c r="I1004" s="111"/>
      <c r="J1004" s="111"/>
      <c r="K1004" s="111"/>
      <c r="L1004" s="111"/>
      <c r="M1004" s="111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</row>
    <row r="1005" spans="1:78" s="45" customFormat="1" x14ac:dyDescent="0.2">
      <c r="A1005" s="111"/>
      <c r="B1005" s="111"/>
      <c r="C1005" s="111"/>
      <c r="D1005" s="111"/>
      <c r="E1005" s="111"/>
      <c r="F1005" s="111"/>
      <c r="G1005" s="111"/>
      <c r="H1005" s="111"/>
      <c r="I1005" s="111"/>
      <c r="J1005" s="111"/>
      <c r="K1005" s="111"/>
      <c r="L1005" s="111"/>
      <c r="M1005" s="111"/>
      <c r="N1005" s="111"/>
      <c r="O1005" s="111"/>
      <c r="P1005" s="111"/>
      <c r="Q1005" s="111"/>
      <c r="R1005" s="111"/>
      <c r="S1005" s="111"/>
      <c r="T1005" s="111"/>
      <c r="U1005" s="111"/>
      <c r="V1005" s="111"/>
      <c r="W1005" s="1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</row>
    <row r="1006" spans="1:78" s="45" customFormat="1" x14ac:dyDescent="0.2">
      <c r="A1006" s="111"/>
      <c r="B1006" s="111"/>
      <c r="C1006" s="111"/>
      <c r="D1006" s="111"/>
      <c r="E1006" s="111"/>
      <c r="F1006" s="111"/>
      <c r="G1006" s="111"/>
      <c r="H1006" s="111"/>
      <c r="I1006" s="111"/>
      <c r="J1006" s="111"/>
      <c r="K1006" s="111"/>
      <c r="L1006" s="111"/>
      <c r="M1006" s="111"/>
      <c r="N1006" s="111"/>
      <c r="O1006" s="111"/>
      <c r="P1006" s="111"/>
      <c r="Q1006" s="111"/>
      <c r="R1006" s="111"/>
      <c r="S1006" s="111"/>
      <c r="T1006" s="111"/>
      <c r="U1006" s="111"/>
      <c r="V1006" s="111"/>
      <c r="W1006" s="1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</row>
    <row r="1007" spans="1:78" s="45" customFormat="1" x14ac:dyDescent="0.2">
      <c r="A1007" s="111"/>
      <c r="B1007" s="111"/>
      <c r="C1007" s="111"/>
      <c r="D1007" s="111"/>
      <c r="E1007" s="111"/>
      <c r="F1007" s="111"/>
      <c r="G1007" s="111"/>
      <c r="H1007" s="111"/>
      <c r="I1007" s="111"/>
      <c r="J1007" s="111"/>
      <c r="K1007" s="111"/>
      <c r="L1007" s="111"/>
      <c r="M1007" s="111"/>
      <c r="N1007" s="111"/>
      <c r="O1007" s="111"/>
      <c r="P1007" s="111"/>
      <c r="Q1007" s="111"/>
      <c r="R1007" s="111"/>
      <c r="S1007" s="111"/>
      <c r="T1007" s="111"/>
      <c r="U1007" s="111"/>
      <c r="V1007" s="111"/>
      <c r="W1007" s="1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</row>
    <row r="1008" spans="1:78" s="45" customFormat="1" x14ac:dyDescent="0.2">
      <c r="A1008" s="111"/>
      <c r="B1008" s="111"/>
      <c r="C1008" s="111"/>
      <c r="D1008" s="111"/>
      <c r="E1008" s="111"/>
      <c r="F1008" s="111"/>
      <c r="G1008" s="111"/>
      <c r="H1008" s="111"/>
      <c r="I1008" s="111"/>
      <c r="J1008" s="111"/>
      <c r="K1008" s="111"/>
      <c r="L1008" s="111"/>
      <c r="M1008" s="111"/>
      <c r="N1008" s="111"/>
      <c r="O1008" s="111"/>
      <c r="P1008" s="111"/>
      <c r="Q1008" s="111"/>
      <c r="R1008" s="111"/>
      <c r="S1008" s="111"/>
      <c r="T1008" s="111"/>
      <c r="U1008" s="111"/>
      <c r="V1008" s="111"/>
      <c r="W1008" s="1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</row>
    <row r="1009" spans="1:78" s="45" customFormat="1" x14ac:dyDescent="0.2">
      <c r="A1009" s="111"/>
      <c r="B1009" s="111"/>
      <c r="C1009" s="111"/>
      <c r="D1009" s="111"/>
      <c r="E1009" s="111"/>
      <c r="F1009" s="111"/>
      <c r="G1009" s="111"/>
      <c r="H1009" s="111"/>
      <c r="I1009" s="111"/>
      <c r="J1009" s="111"/>
      <c r="K1009" s="111"/>
      <c r="L1009" s="111"/>
      <c r="M1009" s="111"/>
      <c r="N1009" s="111"/>
      <c r="O1009" s="111"/>
      <c r="P1009" s="111"/>
      <c r="Q1009" s="111"/>
      <c r="R1009" s="111"/>
      <c r="S1009" s="111"/>
      <c r="T1009" s="111"/>
      <c r="U1009" s="111"/>
      <c r="V1009" s="111"/>
      <c r="W1009" s="1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</row>
    <row r="1010" spans="1:78" s="45" customFormat="1" x14ac:dyDescent="0.2">
      <c r="A1010" s="111"/>
      <c r="B1010" s="111"/>
      <c r="C1010" s="111"/>
      <c r="D1010" s="111"/>
      <c r="E1010" s="111"/>
      <c r="F1010" s="111"/>
      <c r="G1010" s="111"/>
      <c r="H1010" s="111"/>
      <c r="I1010" s="111"/>
      <c r="J1010" s="111"/>
      <c r="K1010" s="111"/>
      <c r="L1010" s="111"/>
      <c r="M1010" s="111"/>
      <c r="N1010" s="111"/>
      <c r="O1010" s="111"/>
      <c r="P1010" s="111"/>
      <c r="Q1010" s="111"/>
      <c r="R1010" s="111"/>
      <c r="S1010" s="111"/>
      <c r="T1010" s="111"/>
      <c r="U1010" s="111"/>
      <c r="V1010" s="111"/>
      <c r="W1010" s="1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</row>
    <row r="1011" spans="1:78" s="45" customFormat="1" x14ac:dyDescent="0.2">
      <c r="A1011" s="111"/>
      <c r="B1011" s="111"/>
      <c r="C1011" s="111"/>
      <c r="D1011" s="111"/>
      <c r="E1011" s="111"/>
      <c r="F1011" s="111"/>
      <c r="G1011" s="111"/>
      <c r="H1011" s="111"/>
      <c r="I1011" s="111"/>
      <c r="J1011" s="111"/>
      <c r="K1011" s="111"/>
      <c r="L1011" s="111"/>
      <c r="M1011" s="111"/>
      <c r="N1011" s="111"/>
      <c r="O1011" s="111"/>
      <c r="P1011" s="111"/>
      <c r="Q1011" s="111"/>
      <c r="R1011" s="111"/>
      <c r="S1011" s="111"/>
      <c r="T1011" s="111"/>
      <c r="U1011" s="111"/>
      <c r="V1011" s="111"/>
      <c r="W1011" s="1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</row>
    <row r="1012" spans="1:78" s="45" customFormat="1" x14ac:dyDescent="0.2">
      <c r="A1012" s="111"/>
      <c r="B1012" s="111"/>
      <c r="C1012" s="111"/>
      <c r="D1012" s="111"/>
      <c r="E1012" s="111"/>
      <c r="F1012" s="111"/>
      <c r="G1012" s="111"/>
      <c r="H1012" s="111"/>
      <c r="I1012" s="111"/>
      <c r="J1012" s="111"/>
      <c r="K1012" s="111"/>
      <c r="L1012" s="111"/>
      <c r="M1012" s="111"/>
      <c r="N1012" s="111"/>
      <c r="O1012" s="111"/>
      <c r="P1012" s="111"/>
      <c r="Q1012" s="111"/>
      <c r="R1012" s="111"/>
      <c r="S1012" s="111"/>
      <c r="T1012" s="111"/>
      <c r="U1012" s="111"/>
      <c r="V1012" s="111"/>
      <c r="W1012" s="1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</row>
    <row r="1013" spans="1:78" s="45" customFormat="1" x14ac:dyDescent="0.2">
      <c r="A1013" s="111"/>
      <c r="B1013" s="111"/>
      <c r="C1013" s="111"/>
      <c r="D1013" s="111"/>
      <c r="E1013" s="111"/>
      <c r="F1013" s="111"/>
      <c r="G1013" s="111"/>
      <c r="H1013" s="111"/>
      <c r="I1013" s="111"/>
      <c r="J1013" s="111"/>
      <c r="K1013" s="111"/>
      <c r="L1013" s="111"/>
      <c r="M1013" s="111"/>
      <c r="N1013" s="111"/>
      <c r="O1013" s="111"/>
      <c r="P1013" s="111"/>
      <c r="Q1013" s="111"/>
      <c r="R1013" s="111"/>
      <c r="S1013" s="111"/>
      <c r="T1013" s="111"/>
      <c r="U1013" s="111"/>
      <c r="V1013" s="111"/>
      <c r="W1013" s="1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</row>
    <row r="1014" spans="1:78" s="45" customFormat="1" x14ac:dyDescent="0.2">
      <c r="A1014" s="111"/>
      <c r="B1014" s="111"/>
      <c r="C1014" s="111"/>
      <c r="D1014" s="111"/>
      <c r="E1014" s="111"/>
      <c r="F1014" s="111"/>
      <c r="G1014" s="111"/>
      <c r="H1014" s="111"/>
      <c r="I1014" s="111"/>
      <c r="J1014" s="111"/>
      <c r="K1014" s="111"/>
      <c r="L1014" s="111"/>
      <c r="M1014" s="111"/>
      <c r="N1014" s="111"/>
      <c r="O1014" s="111"/>
      <c r="P1014" s="111"/>
      <c r="Q1014" s="111"/>
      <c r="R1014" s="111"/>
      <c r="S1014" s="111"/>
      <c r="T1014" s="111"/>
      <c r="U1014" s="111"/>
      <c r="V1014" s="111"/>
      <c r="W1014" s="1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</row>
    <row r="1015" spans="1:78" s="45" customFormat="1" x14ac:dyDescent="0.2">
      <c r="A1015" s="111"/>
      <c r="B1015" s="111"/>
      <c r="C1015" s="111"/>
      <c r="D1015" s="111"/>
      <c r="E1015" s="111"/>
      <c r="F1015" s="111"/>
      <c r="G1015" s="111"/>
      <c r="H1015" s="111"/>
      <c r="I1015" s="111"/>
      <c r="J1015" s="111"/>
      <c r="K1015" s="111"/>
      <c r="L1015" s="111"/>
      <c r="M1015" s="111"/>
      <c r="N1015" s="111"/>
      <c r="O1015" s="111"/>
      <c r="P1015" s="111"/>
      <c r="Q1015" s="111"/>
      <c r="R1015" s="111"/>
      <c r="S1015" s="111"/>
      <c r="T1015" s="111"/>
      <c r="U1015" s="111"/>
      <c r="V1015" s="111"/>
      <c r="W1015" s="1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</row>
    <row r="1016" spans="1:78" s="45" customFormat="1" x14ac:dyDescent="0.2">
      <c r="A1016" s="111"/>
      <c r="B1016" s="111"/>
      <c r="C1016" s="111"/>
      <c r="D1016" s="111"/>
      <c r="E1016" s="111"/>
      <c r="F1016" s="111"/>
      <c r="G1016" s="111"/>
      <c r="H1016" s="111"/>
      <c r="I1016" s="111"/>
      <c r="J1016" s="111"/>
      <c r="K1016" s="111"/>
      <c r="L1016" s="111"/>
      <c r="M1016" s="111"/>
      <c r="N1016" s="111"/>
      <c r="O1016" s="111"/>
      <c r="P1016" s="111"/>
      <c r="Q1016" s="111"/>
      <c r="R1016" s="111"/>
      <c r="S1016" s="111"/>
      <c r="T1016" s="111"/>
      <c r="U1016" s="111"/>
      <c r="V1016" s="111"/>
      <c r="W1016" s="1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</row>
    <row r="1017" spans="1:78" s="45" customFormat="1" x14ac:dyDescent="0.2">
      <c r="A1017" s="111"/>
      <c r="B1017" s="111"/>
      <c r="C1017" s="111"/>
      <c r="D1017" s="111"/>
      <c r="E1017" s="111"/>
      <c r="F1017" s="111"/>
      <c r="G1017" s="111"/>
      <c r="H1017" s="111"/>
      <c r="I1017" s="111"/>
      <c r="J1017" s="111"/>
      <c r="K1017" s="111"/>
      <c r="L1017" s="111"/>
      <c r="M1017" s="111"/>
      <c r="N1017" s="111"/>
      <c r="O1017" s="111"/>
      <c r="P1017" s="111"/>
      <c r="Q1017" s="111"/>
      <c r="R1017" s="111"/>
      <c r="S1017" s="111"/>
      <c r="T1017" s="111"/>
      <c r="U1017" s="111"/>
      <c r="V1017" s="111"/>
      <c r="W1017" s="1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</row>
    <row r="1018" spans="1:78" s="45" customFormat="1" x14ac:dyDescent="0.2">
      <c r="A1018" s="111"/>
      <c r="B1018" s="111"/>
      <c r="C1018" s="111"/>
      <c r="D1018" s="111"/>
      <c r="E1018" s="111"/>
      <c r="F1018" s="111"/>
      <c r="G1018" s="111"/>
      <c r="H1018" s="111"/>
      <c r="I1018" s="111"/>
      <c r="J1018" s="111"/>
      <c r="K1018" s="111"/>
      <c r="L1018" s="111"/>
      <c r="M1018" s="111"/>
      <c r="N1018" s="111"/>
      <c r="O1018" s="111"/>
      <c r="P1018" s="111"/>
      <c r="Q1018" s="111"/>
      <c r="R1018" s="111"/>
      <c r="S1018" s="111"/>
      <c r="T1018" s="111"/>
      <c r="U1018" s="111"/>
      <c r="V1018" s="111"/>
      <c r="W1018" s="1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</row>
    <row r="1019" spans="1:78" s="45" customFormat="1" x14ac:dyDescent="0.2">
      <c r="A1019" s="111"/>
      <c r="B1019" s="111"/>
      <c r="C1019" s="111"/>
      <c r="D1019" s="111"/>
      <c r="E1019" s="111"/>
      <c r="F1019" s="111"/>
      <c r="G1019" s="111"/>
      <c r="H1019" s="111"/>
      <c r="I1019" s="111"/>
      <c r="J1019" s="111"/>
      <c r="K1019" s="111"/>
      <c r="L1019" s="111"/>
      <c r="M1019" s="111"/>
      <c r="N1019" s="111"/>
      <c r="O1019" s="111"/>
      <c r="P1019" s="111"/>
      <c r="Q1019" s="111"/>
      <c r="R1019" s="111"/>
      <c r="S1019" s="111"/>
      <c r="T1019" s="111"/>
      <c r="U1019" s="111"/>
      <c r="V1019" s="111"/>
      <c r="W1019" s="1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</row>
    <row r="1020" spans="1:78" s="45" customFormat="1" x14ac:dyDescent="0.2">
      <c r="A1020" s="111"/>
      <c r="B1020" s="111"/>
      <c r="C1020" s="111"/>
      <c r="D1020" s="111"/>
      <c r="E1020" s="111"/>
      <c r="F1020" s="111"/>
      <c r="G1020" s="111"/>
      <c r="H1020" s="111"/>
      <c r="I1020" s="111"/>
      <c r="J1020" s="111"/>
      <c r="K1020" s="111"/>
      <c r="L1020" s="111"/>
      <c r="M1020" s="111"/>
      <c r="N1020" s="111"/>
      <c r="O1020" s="111"/>
      <c r="P1020" s="111"/>
      <c r="Q1020" s="111"/>
      <c r="R1020" s="111"/>
      <c r="S1020" s="111"/>
      <c r="T1020" s="111"/>
      <c r="U1020" s="111"/>
      <c r="V1020" s="111"/>
      <c r="W1020" s="1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</row>
    <row r="1021" spans="1:78" s="45" customFormat="1" x14ac:dyDescent="0.2">
      <c r="A1021" s="111"/>
      <c r="B1021" s="111"/>
      <c r="C1021" s="111"/>
      <c r="D1021" s="111"/>
      <c r="E1021" s="111"/>
      <c r="F1021" s="111"/>
      <c r="G1021" s="111"/>
      <c r="H1021" s="111"/>
      <c r="I1021" s="111"/>
      <c r="J1021" s="111"/>
      <c r="K1021" s="111"/>
      <c r="L1021" s="111"/>
      <c r="M1021" s="111"/>
      <c r="N1021" s="111"/>
      <c r="O1021" s="111"/>
      <c r="P1021" s="111"/>
      <c r="Q1021" s="111"/>
      <c r="R1021" s="111"/>
      <c r="S1021" s="111"/>
      <c r="T1021" s="111"/>
      <c r="U1021" s="111"/>
      <c r="V1021" s="111"/>
      <c r="W1021" s="1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</row>
    <row r="1022" spans="1:78" s="45" customFormat="1" x14ac:dyDescent="0.2">
      <c r="A1022" s="111"/>
      <c r="B1022" s="111"/>
      <c r="C1022" s="111"/>
      <c r="D1022" s="111"/>
      <c r="E1022" s="111"/>
      <c r="F1022" s="111"/>
      <c r="G1022" s="111"/>
      <c r="H1022" s="111"/>
      <c r="I1022" s="111"/>
      <c r="J1022" s="111"/>
      <c r="K1022" s="111"/>
      <c r="L1022" s="111"/>
      <c r="M1022" s="111"/>
      <c r="N1022" s="111"/>
      <c r="O1022" s="111"/>
      <c r="P1022" s="111"/>
      <c r="Q1022" s="111"/>
      <c r="R1022" s="111"/>
      <c r="S1022" s="111"/>
      <c r="T1022" s="111"/>
      <c r="U1022" s="111"/>
      <c r="V1022" s="111"/>
      <c r="W1022" s="1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</row>
    <row r="1023" spans="1:78" s="45" customFormat="1" x14ac:dyDescent="0.2">
      <c r="A1023" s="111"/>
      <c r="B1023" s="111"/>
      <c r="C1023" s="111"/>
      <c r="D1023" s="111"/>
      <c r="E1023" s="111"/>
      <c r="F1023" s="111"/>
      <c r="G1023" s="111"/>
      <c r="H1023" s="111"/>
      <c r="I1023" s="111"/>
      <c r="J1023" s="111"/>
      <c r="K1023" s="111"/>
      <c r="L1023" s="111"/>
      <c r="M1023" s="111"/>
      <c r="N1023" s="111"/>
      <c r="O1023" s="111"/>
      <c r="P1023" s="111"/>
      <c r="Q1023" s="111"/>
      <c r="R1023" s="111"/>
      <c r="S1023" s="111"/>
      <c r="T1023" s="111"/>
      <c r="U1023" s="111"/>
      <c r="V1023" s="111"/>
      <c r="W1023" s="1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</row>
    <row r="1024" spans="1:78" s="45" customFormat="1" x14ac:dyDescent="0.2">
      <c r="A1024" s="111"/>
      <c r="B1024" s="111"/>
      <c r="C1024" s="111"/>
      <c r="D1024" s="111"/>
      <c r="E1024" s="111"/>
      <c r="F1024" s="111"/>
      <c r="G1024" s="111"/>
      <c r="H1024" s="111"/>
      <c r="I1024" s="111"/>
      <c r="J1024" s="111"/>
      <c r="K1024" s="111"/>
      <c r="L1024" s="111"/>
      <c r="M1024" s="111"/>
      <c r="N1024" s="111"/>
      <c r="O1024" s="111"/>
      <c r="P1024" s="111"/>
      <c r="Q1024" s="111"/>
      <c r="R1024" s="111"/>
      <c r="S1024" s="111"/>
      <c r="T1024" s="111"/>
      <c r="U1024" s="111"/>
      <c r="V1024" s="111"/>
      <c r="W1024" s="1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</row>
    <row r="1025" spans="1:78" s="45" customFormat="1" x14ac:dyDescent="0.2">
      <c r="A1025" s="111"/>
      <c r="B1025" s="111"/>
      <c r="C1025" s="111"/>
      <c r="D1025" s="111"/>
      <c r="E1025" s="111"/>
      <c r="F1025" s="111"/>
      <c r="G1025" s="111"/>
      <c r="H1025" s="111"/>
      <c r="I1025" s="111"/>
      <c r="J1025" s="111"/>
      <c r="K1025" s="111"/>
      <c r="L1025" s="111"/>
      <c r="M1025" s="111"/>
      <c r="N1025" s="111"/>
      <c r="O1025" s="111"/>
      <c r="P1025" s="111"/>
      <c r="Q1025" s="111"/>
      <c r="R1025" s="111"/>
      <c r="S1025" s="111"/>
      <c r="T1025" s="111"/>
      <c r="U1025" s="111"/>
      <c r="V1025" s="111"/>
      <c r="W1025" s="1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</row>
    <row r="1026" spans="1:78" s="45" customFormat="1" x14ac:dyDescent="0.2">
      <c r="A1026" s="111"/>
      <c r="B1026" s="111"/>
      <c r="C1026" s="111"/>
      <c r="D1026" s="111"/>
      <c r="E1026" s="111"/>
      <c r="F1026" s="111"/>
      <c r="G1026" s="111"/>
      <c r="H1026" s="111"/>
      <c r="I1026" s="111"/>
      <c r="J1026" s="111"/>
      <c r="K1026" s="111"/>
      <c r="L1026" s="111"/>
      <c r="M1026" s="111"/>
      <c r="N1026" s="111"/>
      <c r="O1026" s="111"/>
      <c r="P1026" s="111"/>
      <c r="Q1026" s="111"/>
      <c r="R1026" s="111"/>
      <c r="S1026" s="111"/>
      <c r="T1026" s="111"/>
      <c r="U1026" s="111"/>
      <c r="V1026" s="111"/>
      <c r="W1026" s="1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</row>
    <row r="1027" spans="1:78" s="45" customFormat="1" x14ac:dyDescent="0.2">
      <c r="A1027" s="111"/>
      <c r="B1027" s="111"/>
      <c r="C1027" s="111"/>
      <c r="D1027" s="111"/>
      <c r="E1027" s="111"/>
      <c r="F1027" s="111"/>
      <c r="G1027" s="111"/>
      <c r="H1027" s="111"/>
      <c r="I1027" s="111"/>
      <c r="J1027" s="111"/>
      <c r="K1027" s="111"/>
      <c r="L1027" s="111"/>
      <c r="M1027" s="111"/>
      <c r="N1027" s="111"/>
      <c r="O1027" s="111"/>
      <c r="P1027" s="111"/>
      <c r="Q1027" s="111"/>
      <c r="R1027" s="111"/>
      <c r="S1027" s="111"/>
      <c r="T1027" s="111"/>
      <c r="U1027" s="111"/>
      <c r="V1027" s="111"/>
      <c r="W1027" s="1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</row>
    <row r="1028" spans="1:78" s="45" customFormat="1" x14ac:dyDescent="0.2">
      <c r="A1028" s="111"/>
      <c r="B1028" s="111"/>
      <c r="C1028" s="111"/>
      <c r="D1028" s="111"/>
      <c r="E1028" s="111"/>
      <c r="F1028" s="111"/>
      <c r="G1028" s="111"/>
      <c r="H1028" s="111"/>
      <c r="I1028" s="111"/>
      <c r="J1028" s="111"/>
      <c r="K1028" s="111"/>
      <c r="L1028" s="111"/>
      <c r="M1028" s="111"/>
      <c r="N1028" s="111"/>
      <c r="O1028" s="111"/>
      <c r="P1028" s="111"/>
      <c r="Q1028" s="111"/>
      <c r="R1028" s="111"/>
      <c r="S1028" s="111"/>
      <c r="T1028" s="111"/>
      <c r="U1028" s="111"/>
      <c r="V1028" s="111"/>
      <c r="W1028" s="1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</row>
    <row r="1029" spans="1:78" s="45" customFormat="1" x14ac:dyDescent="0.2">
      <c r="A1029" s="111"/>
      <c r="B1029" s="111"/>
      <c r="C1029" s="111"/>
      <c r="D1029" s="111"/>
      <c r="E1029" s="111"/>
      <c r="F1029" s="111"/>
      <c r="G1029" s="111"/>
      <c r="H1029" s="111"/>
      <c r="I1029" s="111"/>
      <c r="J1029" s="111"/>
      <c r="K1029" s="111"/>
      <c r="L1029" s="111"/>
      <c r="M1029" s="111"/>
      <c r="N1029" s="111"/>
      <c r="O1029" s="111"/>
      <c r="P1029" s="111"/>
      <c r="Q1029" s="111"/>
      <c r="R1029" s="111"/>
      <c r="S1029" s="111"/>
      <c r="T1029" s="111"/>
      <c r="U1029" s="111"/>
      <c r="V1029" s="111"/>
      <c r="W1029" s="1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</row>
    <row r="1030" spans="1:78" s="45" customFormat="1" x14ac:dyDescent="0.2">
      <c r="A1030" s="111"/>
      <c r="B1030" s="111"/>
      <c r="C1030" s="111"/>
      <c r="D1030" s="111"/>
      <c r="E1030" s="111"/>
      <c r="F1030" s="111"/>
      <c r="G1030" s="111"/>
      <c r="H1030" s="111"/>
      <c r="I1030" s="111"/>
      <c r="J1030" s="111"/>
      <c r="K1030" s="111"/>
      <c r="L1030" s="111"/>
      <c r="M1030" s="111"/>
      <c r="N1030" s="111"/>
      <c r="O1030" s="111"/>
      <c r="P1030" s="111"/>
      <c r="Q1030" s="111"/>
      <c r="R1030" s="111"/>
      <c r="S1030" s="111"/>
      <c r="T1030" s="111"/>
      <c r="U1030" s="111"/>
      <c r="V1030" s="111"/>
      <c r="W1030" s="1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</row>
    <row r="1031" spans="1:78" s="45" customFormat="1" x14ac:dyDescent="0.2">
      <c r="A1031" s="111"/>
      <c r="B1031" s="111"/>
      <c r="C1031" s="111"/>
      <c r="D1031" s="111"/>
      <c r="E1031" s="111"/>
      <c r="F1031" s="111"/>
      <c r="G1031" s="111"/>
      <c r="H1031" s="111"/>
      <c r="I1031" s="111"/>
      <c r="J1031" s="111"/>
      <c r="K1031" s="111"/>
      <c r="L1031" s="111"/>
      <c r="M1031" s="111"/>
      <c r="N1031" s="111"/>
      <c r="O1031" s="111"/>
      <c r="P1031" s="111"/>
      <c r="Q1031" s="111"/>
      <c r="R1031" s="111"/>
      <c r="S1031" s="111"/>
      <c r="T1031" s="111"/>
      <c r="U1031" s="111"/>
      <c r="V1031" s="111"/>
      <c r="W1031" s="1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</row>
    <row r="1032" spans="1:78" s="45" customFormat="1" x14ac:dyDescent="0.2">
      <c r="A1032" s="111"/>
      <c r="B1032" s="111"/>
      <c r="C1032" s="111"/>
      <c r="D1032" s="111"/>
      <c r="E1032" s="111"/>
      <c r="F1032" s="111"/>
      <c r="G1032" s="111"/>
      <c r="H1032" s="111"/>
      <c r="I1032" s="111"/>
      <c r="J1032" s="111"/>
      <c r="K1032" s="111"/>
      <c r="L1032" s="111"/>
      <c r="M1032" s="111"/>
      <c r="N1032" s="111"/>
      <c r="O1032" s="111"/>
      <c r="P1032" s="111"/>
      <c r="Q1032" s="111"/>
      <c r="R1032" s="111"/>
      <c r="S1032" s="111"/>
      <c r="T1032" s="111"/>
      <c r="U1032" s="111"/>
      <c r="V1032" s="111"/>
      <c r="W1032" s="1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</row>
    <row r="1033" spans="1:78" s="45" customFormat="1" x14ac:dyDescent="0.2">
      <c r="A1033" s="111"/>
      <c r="B1033" s="111"/>
      <c r="C1033" s="111"/>
      <c r="D1033" s="111"/>
      <c r="E1033" s="111"/>
      <c r="F1033" s="111"/>
      <c r="G1033" s="111"/>
      <c r="H1033" s="111"/>
      <c r="I1033" s="111"/>
      <c r="J1033" s="111"/>
      <c r="K1033" s="111"/>
      <c r="L1033" s="111"/>
      <c r="M1033" s="111"/>
      <c r="N1033" s="111"/>
      <c r="O1033" s="111"/>
      <c r="P1033" s="111"/>
      <c r="Q1033" s="111"/>
      <c r="R1033" s="111"/>
      <c r="S1033" s="111"/>
      <c r="T1033" s="111"/>
      <c r="U1033" s="111"/>
      <c r="V1033" s="111"/>
      <c r="W1033" s="1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</row>
    <row r="1034" spans="1:78" s="45" customFormat="1" x14ac:dyDescent="0.2">
      <c r="A1034" s="111"/>
      <c r="B1034" s="111"/>
      <c r="C1034" s="111"/>
      <c r="D1034" s="111"/>
      <c r="E1034" s="111"/>
      <c r="F1034" s="111"/>
      <c r="G1034" s="111"/>
      <c r="H1034" s="111"/>
      <c r="I1034" s="111"/>
      <c r="J1034" s="111"/>
      <c r="K1034" s="111"/>
      <c r="L1034" s="111"/>
      <c r="M1034" s="111"/>
      <c r="N1034" s="111"/>
      <c r="O1034" s="111"/>
      <c r="P1034" s="111"/>
      <c r="Q1034" s="111"/>
      <c r="R1034" s="111"/>
      <c r="S1034" s="111"/>
      <c r="T1034" s="111"/>
      <c r="U1034" s="111"/>
      <c r="V1034" s="111"/>
      <c r="W1034" s="1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</row>
    <row r="1035" spans="1:78" s="45" customFormat="1" x14ac:dyDescent="0.2">
      <c r="A1035" s="111"/>
      <c r="B1035" s="111"/>
      <c r="C1035" s="111"/>
      <c r="D1035" s="111"/>
      <c r="E1035" s="111"/>
      <c r="F1035" s="111"/>
      <c r="G1035" s="111"/>
      <c r="H1035" s="111"/>
      <c r="I1035" s="111"/>
      <c r="J1035" s="111"/>
      <c r="K1035" s="111"/>
      <c r="L1035" s="111"/>
      <c r="M1035" s="111"/>
      <c r="N1035" s="111"/>
      <c r="O1035" s="111"/>
      <c r="P1035" s="111"/>
      <c r="Q1035" s="111"/>
      <c r="R1035" s="111"/>
      <c r="S1035" s="111"/>
      <c r="T1035" s="111"/>
      <c r="U1035" s="111"/>
      <c r="V1035" s="111"/>
      <c r="W1035" s="1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</row>
    <row r="1036" spans="1:78" s="45" customFormat="1" x14ac:dyDescent="0.2">
      <c r="A1036" s="111"/>
      <c r="B1036" s="111"/>
      <c r="C1036" s="111"/>
      <c r="D1036" s="111"/>
      <c r="E1036" s="111"/>
      <c r="F1036" s="111"/>
      <c r="G1036" s="111"/>
      <c r="H1036" s="111"/>
      <c r="I1036" s="111"/>
      <c r="J1036" s="111"/>
      <c r="K1036" s="111"/>
      <c r="L1036" s="111"/>
      <c r="M1036" s="111"/>
      <c r="N1036" s="111"/>
      <c r="O1036" s="111"/>
      <c r="P1036" s="111"/>
      <c r="Q1036" s="111"/>
      <c r="R1036" s="111"/>
      <c r="S1036" s="111"/>
      <c r="T1036" s="111"/>
      <c r="U1036" s="111"/>
      <c r="V1036" s="111"/>
      <c r="W1036" s="1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</row>
    <row r="1037" spans="1:78" s="45" customFormat="1" x14ac:dyDescent="0.2">
      <c r="A1037" s="111"/>
      <c r="B1037" s="111"/>
      <c r="C1037" s="111"/>
      <c r="D1037" s="111"/>
      <c r="E1037" s="111"/>
      <c r="F1037" s="111"/>
      <c r="G1037" s="111"/>
      <c r="H1037" s="111"/>
      <c r="I1037" s="111"/>
      <c r="J1037" s="111"/>
      <c r="K1037" s="111"/>
      <c r="L1037" s="111"/>
      <c r="M1037" s="111"/>
      <c r="N1037" s="111"/>
      <c r="O1037" s="111"/>
      <c r="P1037" s="111"/>
      <c r="Q1037" s="111"/>
      <c r="R1037" s="111"/>
      <c r="S1037" s="111"/>
      <c r="T1037" s="111"/>
      <c r="U1037" s="111"/>
      <c r="V1037" s="111"/>
      <c r="W1037" s="1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</row>
    <row r="1038" spans="1:78" s="45" customFormat="1" x14ac:dyDescent="0.2">
      <c r="A1038" s="111"/>
      <c r="B1038" s="111"/>
      <c r="C1038" s="111"/>
      <c r="D1038" s="111"/>
      <c r="E1038" s="111"/>
      <c r="F1038" s="111"/>
      <c r="G1038" s="111"/>
      <c r="H1038" s="111"/>
      <c r="I1038" s="111"/>
      <c r="J1038" s="111"/>
      <c r="K1038" s="111"/>
      <c r="L1038" s="111"/>
      <c r="M1038" s="111"/>
      <c r="N1038" s="111"/>
      <c r="O1038" s="111"/>
      <c r="P1038" s="111"/>
      <c r="Q1038" s="111"/>
      <c r="R1038" s="111"/>
      <c r="S1038" s="111"/>
      <c r="T1038" s="111"/>
      <c r="U1038" s="111"/>
      <c r="V1038" s="111"/>
      <c r="W1038" s="1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</row>
    <row r="1039" spans="1:78" s="45" customFormat="1" x14ac:dyDescent="0.2">
      <c r="A1039" s="111"/>
      <c r="B1039" s="111"/>
      <c r="C1039" s="111"/>
      <c r="D1039" s="111"/>
      <c r="E1039" s="111"/>
      <c r="F1039" s="111"/>
      <c r="G1039" s="111"/>
      <c r="H1039" s="111"/>
      <c r="I1039" s="111"/>
      <c r="J1039" s="111"/>
      <c r="K1039" s="111"/>
      <c r="L1039" s="111"/>
      <c r="M1039" s="111"/>
      <c r="N1039" s="111"/>
      <c r="O1039" s="111"/>
      <c r="P1039" s="111"/>
      <c r="Q1039" s="111"/>
      <c r="R1039" s="111"/>
      <c r="S1039" s="111"/>
      <c r="T1039" s="111"/>
      <c r="U1039" s="111"/>
      <c r="V1039" s="111"/>
      <c r="W1039" s="1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</row>
    <row r="1040" spans="1:78" s="45" customFormat="1" x14ac:dyDescent="0.2">
      <c r="A1040" s="111"/>
      <c r="B1040" s="111"/>
      <c r="C1040" s="111"/>
      <c r="D1040" s="111"/>
      <c r="E1040" s="111"/>
      <c r="F1040" s="111"/>
      <c r="G1040" s="111"/>
      <c r="H1040" s="111"/>
      <c r="I1040" s="111"/>
      <c r="J1040" s="111"/>
      <c r="K1040" s="111"/>
      <c r="L1040" s="111"/>
      <c r="M1040" s="111"/>
      <c r="N1040" s="111"/>
      <c r="O1040" s="111"/>
      <c r="P1040" s="111"/>
      <c r="Q1040" s="111"/>
      <c r="R1040" s="111"/>
      <c r="S1040" s="111"/>
      <c r="T1040" s="111"/>
      <c r="U1040" s="111"/>
      <c r="V1040" s="111"/>
      <c r="W1040" s="1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</row>
    <row r="1041" spans="1:78" s="45" customFormat="1" x14ac:dyDescent="0.2">
      <c r="A1041" s="111"/>
      <c r="B1041" s="111"/>
      <c r="C1041" s="111"/>
      <c r="D1041" s="111"/>
      <c r="E1041" s="111"/>
      <c r="F1041" s="111"/>
      <c r="G1041" s="111"/>
      <c r="H1041" s="111"/>
      <c r="I1041" s="111"/>
      <c r="J1041" s="111"/>
      <c r="K1041" s="111"/>
      <c r="L1041" s="111"/>
      <c r="M1041" s="111"/>
      <c r="N1041" s="111"/>
      <c r="O1041" s="111"/>
      <c r="P1041" s="111"/>
      <c r="Q1041" s="111"/>
      <c r="R1041" s="111"/>
      <c r="S1041" s="111"/>
      <c r="T1041" s="111"/>
      <c r="U1041" s="111"/>
      <c r="V1041" s="111"/>
      <c r="W1041" s="1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</row>
    <row r="1042" spans="1:78" s="45" customFormat="1" x14ac:dyDescent="0.2">
      <c r="A1042" s="111"/>
      <c r="B1042" s="111"/>
      <c r="C1042" s="111"/>
      <c r="D1042" s="111"/>
      <c r="E1042" s="111"/>
      <c r="F1042" s="111"/>
      <c r="G1042" s="111"/>
      <c r="H1042" s="111"/>
      <c r="I1042" s="111"/>
      <c r="J1042" s="111"/>
      <c r="K1042" s="111"/>
      <c r="L1042" s="111"/>
      <c r="M1042" s="111"/>
      <c r="N1042" s="111"/>
      <c r="O1042" s="111"/>
      <c r="P1042" s="111"/>
      <c r="Q1042" s="111"/>
      <c r="R1042" s="111"/>
      <c r="S1042" s="111"/>
      <c r="T1042" s="111"/>
      <c r="U1042" s="111"/>
      <c r="V1042" s="111"/>
      <c r="W1042" s="1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</row>
    <row r="1043" spans="1:78" s="45" customFormat="1" x14ac:dyDescent="0.2">
      <c r="A1043" s="111"/>
      <c r="B1043" s="111"/>
      <c r="C1043" s="111"/>
      <c r="D1043" s="111"/>
      <c r="E1043" s="111"/>
      <c r="F1043" s="111"/>
      <c r="G1043" s="111"/>
      <c r="H1043" s="111"/>
      <c r="I1043" s="111"/>
      <c r="J1043" s="111"/>
      <c r="K1043" s="111"/>
      <c r="L1043" s="111"/>
      <c r="M1043" s="111"/>
      <c r="N1043" s="111"/>
      <c r="O1043" s="111"/>
      <c r="P1043" s="111"/>
      <c r="Q1043" s="111"/>
      <c r="R1043" s="111"/>
      <c r="S1043" s="111"/>
      <c r="T1043" s="111"/>
      <c r="U1043" s="111"/>
      <c r="V1043" s="111"/>
      <c r="W1043" s="1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</row>
    <row r="1044" spans="1:78" s="45" customFormat="1" x14ac:dyDescent="0.2">
      <c r="A1044" s="111"/>
      <c r="B1044" s="111"/>
      <c r="C1044" s="111"/>
      <c r="D1044" s="111"/>
      <c r="E1044" s="111"/>
      <c r="F1044" s="111"/>
      <c r="G1044" s="111"/>
      <c r="H1044" s="111"/>
      <c r="I1044" s="111"/>
      <c r="J1044" s="111"/>
      <c r="K1044" s="111"/>
      <c r="L1044" s="111"/>
      <c r="M1044" s="111"/>
      <c r="N1044" s="111"/>
      <c r="O1044" s="111"/>
      <c r="P1044" s="111"/>
      <c r="Q1044" s="111"/>
      <c r="R1044" s="111"/>
      <c r="S1044" s="111"/>
      <c r="T1044" s="111"/>
      <c r="U1044" s="111"/>
      <c r="V1044" s="111"/>
      <c r="W1044" s="1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</row>
    <row r="1045" spans="1:78" s="45" customFormat="1" x14ac:dyDescent="0.2">
      <c r="A1045" s="111"/>
      <c r="B1045" s="111"/>
      <c r="C1045" s="111"/>
      <c r="D1045" s="111"/>
      <c r="E1045" s="111"/>
      <c r="F1045" s="111"/>
      <c r="G1045" s="111"/>
      <c r="H1045" s="111"/>
      <c r="I1045" s="111"/>
      <c r="J1045" s="111"/>
      <c r="K1045" s="111"/>
      <c r="L1045" s="111"/>
      <c r="M1045" s="111"/>
      <c r="N1045" s="111"/>
      <c r="O1045" s="111"/>
      <c r="P1045" s="111"/>
      <c r="Q1045" s="111"/>
      <c r="R1045" s="111"/>
      <c r="S1045" s="111"/>
      <c r="T1045" s="111"/>
      <c r="U1045" s="111"/>
      <c r="V1045" s="111"/>
      <c r="W1045" s="1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</row>
    <row r="1046" spans="1:78" s="45" customFormat="1" x14ac:dyDescent="0.2">
      <c r="A1046" s="111"/>
      <c r="B1046" s="111"/>
      <c r="C1046" s="111"/>
      <c r="D1046" s="111"/>
      <c r="E1046" s="111"/>
      <c r="F1046" s="111"/>
      <c r="G1046" s="111"/>
      <c r="H1046" s="111"/>
      <c r="I1046" s="111"/>
      <c r="J1046" s="111"/>
      <c r="K1046" s="111"/>
      <c r="L1046" s="111"/>
      <c r="M1046" s="111"/>
      <c r="N1046" s="111"/>
      <c r="O1046" s="111"/>
      <c r="P1046" s="111"/>
      <c r="Q1046" s="111"/>
      <c r="R1046" s="111"/>
      <c r="S1046" s="111"/>
      <c r="T1046" s="111"/>
      <c r="U1046" s="111"/>
      <c r="V1046" s="111"/>
      <c r="W1046" s="1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</row>
    <row r="1047" spans="1:78" s="45" customFormat="1" x14ac:dyDescent="0.2">
      <c r="A1047" s="111"/>
      <c r="B1047" s="111"/>
      <c r="C1047" s="111"/>
      <c r="D1047" s="111"/>
      <c r="E1047" s="111"/>
      <c r="F1047" s="111"/>
      <c r="G1047" s="111"/>
      <c r="H1047" s="111"/>
      <c r="I1047" s="111"/>
      <c r="J1047" s="111"/>
      <c r="K1047" s="111"/>
      <c r="L1047" s="111"/>
      <c r="M1047" s="111"/>
      <c r="N1047" s="111"/>
      <c r="O1047" s="111"/>
      <c r="P1047" s="111"/>
      <c r="Q1047" s="111"/>
      <c r="R1047" s="111"/>
      <c r="S1047" s="111"/>
      <c r="T1047" s="111"/>
      <c r="U1047" s="111"/>
      <c r="V1047" s="111"/>
      <c r="W1047" s="1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</row>
    <row r="1048" spans="1:78" s="45" customFormat="1" x14ac:dyDescent="0.2">
      <c r="A1048" s="111"/>
      <c r="B1048" s="111"/>
      <c r="C1048" s="111"/>
      <c r="D1048" s="111"/>
      <c r="E1048" s="111"/>
      <c r="F1048" s="111"/>
      <c r="G1048" s="111"/>
      <c r="H1048" s="111"/>
      <c r="I1048" s="111"/>
      <c r="J1048" s="111"/>
      <c r="K1048" s="111"/>
      <c r="L1048" s="111"/>
      <c r="M1048" s="111"/>
      <c r="N1048" s="111"/>
      <c r="O1048" s="111"/>
      <c r="P1048" s="111"/>
      <c r="Q1048" s="111"/>
      <c r="R1048" s="111"/>
      <c r="S1048" s="111"/>
      <c r="T1048" s="111"/>
      <c r="U1048" s="111"/>
      <c r="V1048" s="111"/>
      <c r="W1048" s="1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</row>
    <row r="1049" spans="1:78" s="45" customFormat="1" x14ac:dyDescent="0.2">
      <c r="A1049" s="111"/>
      <c r="B1049" s="111"/>
      <c r="C1049" s="111"/>
      <c r="D1049" s="111"/>
      <c r="E1049" s="111"/>
      <c r="F1049" s="111"/>
      <c r="G1049" s="111"/>
      <c r="H1049" s="111"/>
      <c r="I1049" s="111"/>
      <c r="J1049" s="111"/>
      <c r="K1049" s="111"/>
      <c r="L1049" s="111"/>
      <c r="M1049" s="111"/>
      <c r="N1049" s="111"/>
      <c r="O1049" s="111"/>
      <c r="P1049" s="111"/>
      <c r="Q1049" s="111"/>
      <c r="R1049" s="111"/>
      <c r="S1049" s="111"/>
      <c r="T1049" s="111"/>
      <c r="U1049" s="111"/>
      <c r="V1049" s="111"/>
      <c r="W1049" s="1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</row>
    <row r="1050" spans="1:78" s="45" customFormat="1" x14ac:dyDescent="0.2">
      <c r="A1050" s="111"/>
      <c r="B1050" s="111"/>
      <c r="C1050" s="111"/>
      <c r="D1050" s="111"/>
      <c r="E1050" s="111"/>
      <c r="F1050" s="111"/>
      <c r="G1050" s="111"/>
      <c r="H1050" s="111"/>
      <c r="I1050" s="111"/>
      <c r="J1050" s="111"/>
      <c r="K1050" s="111"/>
      <c r="L1050" s="111"/>
      <c r="M1050" s="111"/>
      <c r="N1050" s="111"/>
      <c r="O1050" s="111"/>
      <c r="P1050" s="111"/>
      <c r="Q1050" s="111"/>
      <c r="R1050" s="111"/>
      <c r="S1050" s="111"/>
      <c r="T1050" s="111"/>
      <c r="U1050" s="111"/>
      <c r="V1050" s="111"/>
      <c r="W1050" s="1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</row>
    <row r="1051" spans="1:78" s="45" customFormat="1" x14ac:dyDescent="0.2">
      <c r="A1051" s="111"/>
      <c r="B1051" s="111"/>
      <c r="C1051" s="111"/>
      <c r="D1051" s="111"/>
      <c r="E1051" s="111"/>
      <c r="F1051" s="111"/>
      <c r="G1051" s="111"/>
      <c r="H1051" s="111"/>
      <c r="I1051" s="111"/>
      <c r="J1051" s="111"/>
      <c r="K1051" s="111"/>
      <c r="L1051" s="111"/>
      <c r="M1051" s="111"/>
      <c r="N1051" s="111"/>
      <c r="O1051" s="111"/>
      <c r="P1051" s="111"/>
      <c r="Q1051" s="111"/>
      <c r="R1051" s="111"/>
      <c r="S1051" s="111"/>
      <c r="T1051" s="111"/>
      <c r="U1051" s="111"/>
      <c r="V1051" s="111"/>
      <c r="W1051" s="1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</row>
    <row r="1052" spans="1:78" s="45" customFormat="1" x14ac:dyDescent="0.2">
      <c r="A1052" s="111"/>
      <c r="B1052" s="111"/>
      <c r="C1052" s="111"/>
      <c r="D1052" s="111"/>
      <c r="E1052" s="111"/>
      <c r="F1052" s="111"/>
      <c r="G1052" s="111"/>
      <c r="H1052" s="111"/>
      <c r="I1052" s="111"/>
      <c r="J1052" s="111"/>
      <c r="K1052" s="111"/>
      <c r="L1052" s="111"/>
      <c r="M1052" s="111"/>
      <c r="N1052" s="111"/>
      <c r="O1052" s="111"/>
      <c r="P1052" s="111"/>
      <c r="Q1052" s="111"/>
      <c r="R1052" s="111"/>
      <c r="S1052" s="111"/>
      <c r="T1052" s="111"/>
      <c r="U1052" s="111"/>
      <c r="V1052" s="111"/>
      <c r="W1052" s="1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</row>
    <row r="1053" spans="1:78" s="45" customFormat="1" x14ac:dyDescent="0.2">
      <c r="A1053" s="111"/>
      <c r="B1053" s="111"/>
      <c r="C1053" s="111"/>
      <c r="D1053" s="111"/>
      <c r="E1053" s="111"/>
      <c r="F1053" s="111"/>
      <c r="G1053" s="111"/>
      <c r="H1053" s="111"/>
      <c r="I1053" s="111"/>
      <c r="J1053" s="111"/>
      <c r="K1053" s="111"/>
      <c r="L1053" s="111"/>
      <c r="M1053" s="111"/>
      <c r="N1053" s="111"/>
      <c r="O1053" s="111"/>
      <c r="P1053" s="111"/>
      <c r="Q1053" s="111"/>
      <c r="R1053" s="111"/>
      <c r="S1053" s="111"/>
      <c r="T1053" s="111"/>
      <c r="U1053" s="111"/>
      <c r="V1053" s="111"/>
      <c r="W1053" s="1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</row>
    <row r="1054" spans="1:78" s="45" customFormat="1" x14ac:dyDescent="0.2">
      <c r="A1054" s="111"/>
      <c r="B1054" s="111"/>
      <c r="C1054" s="111"/>
      <c r="D1054" s="111"/>
      <c r="E1054" s="111"/>
      <c r="F1054" s="111"/>
      <c r="G1054" s="111"/>
      <c r="H1054" s="111"/>
      <c r="I1054" s="111"/>
      <c r="J1054" s="111"/>
      <c r="K1054" s="111"/>
      <c r="L1054" s="111"/>
      <c r="M1054" s="111"/>
      <c r="N1054" s="111"/>
      <c r="O1054" s="111"/>
      <c r="P1054" s="111"/>
      <c r="Q1054" s="111"/>
      <c r="R1054" s="111"/>
      <c r="S1054" s="111"/>
      <c r="T1054" s="111"/>
      <c r="U1054" s="111"/>
      <c r="V1054" s="111"/>
      <c r="W1054" s="1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</row>
    <row r="1055" spans="1:78" s="45" customFormat="1" x14ac:dyDescent="0.2">
      <c r="A1055" s="111"/>
      <c r="B1055" s="111"/>
      <c r="C1055" s="111"/>
      <c r="D1055" s="111"/>
      <c r="E1055" s="111"/>
      <c r="F1055" s="111"/>
      <c r="G1055" s="111"/>
      <c r="H1055" s="111"/>
      <c r="I1055" s="111"/>
      <c r="J1055" s="111"/>
      <c r="K1055" s="111"/>
      <c r="L1055" s="111"/>
      <c r="M1055" s="111"/>
      <c r="N1055" s="111"/>
      <c r="O1055" s="111"/>
      <c r="P1055" s="111"/>
      <c r="Q1055" s="111"/>
      <c r="R1055" s="111"/>
      <c r="S1055" s="111"/>
      <c r="T1055" s="111"/>
      <c r="U1055" s="111"/>
      <c r="V1055" s="111"/>
      <c r="W1055" s="1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</row>
    <row r="1056" spans="1:78" s="45" customFormat="1" x14ac:dyDescent="0.2">
      <c r="A1056" s="111"/>
      <c r="B1056" s="111"/>
      <c r="C1056" s="111"/>
      <c r="D1056" s="111"/>
      <c r="E1056" s="111"/>
      <c r="F1056" s="111"/>
      <c r="G1056" s="111"/>
      <c r="H1056" s="111"/>
      <c r="I1056" s="111"/>
      <c r="J1056" s="111"/>
      <c r="K1056" s="111"/>
      <c r="L1056" s="111"/>
      <c r="M1056" s="111"/>
      <c r="N1056" s="111"/>
      <c r="O1056" s="111"/>
      <c r="P1056" s="111"/>
      <c r="Q1056" s="111"/>
      <c r="R1056" s="111"/>
      <c r="S1056" s="111"/>
      <c r="T1056" s="111"/>
      <c r="U1056" s="111"/>
      <c r="V1056" s="111"/>
      <c r="W1056" s="1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</row>
    <row r="1057" spans="1:78" s="45" customFormat="1" x14ac:dyDescent="0.2">
      <c r="A1057" s="111"/>
      <c r="B1057" s="111"/>
      <c r="C1057" s="111"/>
      <c r="D1057" s="111"/>
      <c r="E1057" s="111"/>
      <c r="F1057" s="111"/>
      <c r="G1057" s="111"/>
      <c r="H1057" s="111"/>
      <c r="I1057" s="111"/>
      <c r="J1057" s="111"/>
      <c r="K1057" s="111"/>
      <c r="L1057" s="111"/>
      <c r="M1057" s="111"/>
      <c r="N1057" s="111"/>
      <c r="O1057" s="111"/>
      <c r="P1057" s="111"/>
      <c r="Q1057" s="111"/>
      <c r="R1057" s="111"/>
      <c r="S1057" s="111"/>
      <c r="T1057" s="111"/>
      <c r="U1057" s="111"/>
      <c r="V1057" s="111"/>
      <c r="W1057" s="1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</row>
    <row r="1058" spans="1:78" s="45" customFormat="1" x14ac:dyDescent="0.2">
      <c r="A1058" s="111"/>
      <c r="B1058" s="111"/>
      <c r="C1058" s="111"/>
      <c r="D1058" s="111"/>
      <c r="E1058" s="111"/>
      <c r="F1058" s="111"/>
      <c r="G1058" s="111"/>
      <c r="H1058" s="111"/>
      <c r="I1058" s="111"/>
      <c r="J1058" s="111"/>
      <c r="K1058" s="111"/>
      <c r="L1058" s="111"/>
      <c r="M1058" s="111"/>
      <c r="N1058" s="111"/>
      <c r="O1058" s="111"/>
      <c r="P1058" s="111"/>
      <c r="Q1058" s="111"/>
      <c r="R1058" s="111"/>
      <c r="S1058" s="111"/>
      <c r="T1058" s="111"/>
      <c r="U1058" s="111"/>
      <c r="V1058" s="111"/>
      <c r="W1058" s="1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</row>
    <row r="1059" spans="1:78" s="45" customFormat="1" x14ac:dyDescent="0.2">
      <c r="A1059" s="111"/>
      <c r="B1059" s="111"/>
      <c r="C1059" s="111"/>
      <c r="D1059" s="111"/>
      <c r="E1059" s="111"/>
      <c r="F1059" s="111"/>
      <c r="G1059" s="111"/>
      <c r="H1059" s="111"/>
      <c r="I1059" s="111"/>
      <c r="J1059" s="111"/>
      <c r="K1059" s="111"/>
      <c r="L1059" s="111"/>
      <c r="M1059" s="111"/>
      <c r="N1059" s="111"/>
      <c r="O1059" s="111"/>
      <c r="P1059" s="111"/>
      <c r="Q1059" s="111"/>
      <c r="R1059" s="111"/>
      <c r="S1059" s="111"/>
      <c r="T1059" s="111"/>
      <c r="U1059" s="111"/>
      <c r="V1059" s="111"/>
      <c r="W1059" s="1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</row>
    <row r="1060" spans="1:78" s="45" customFormat="1" x14ac:dyDescent="0.2">
      <c r="A1060" s="111"/>
      <c r="B1060" s="111"/>
      <c r="C1060" s="111"/>
      <c r="D1060" s="111"/>
      <c r="E1060" s="111"/>
      <c r="F1060" s="111"/>
      <c r="G1060" s="111"/>
      <c r="H1060" s="111"/>
      <c r="I1060" s="111"/>
      <c r="J1060" s="111"/>
      <c r="K1060" s="111"/>
      <c r="L1060" s="111"/>
      <c r="M1060" s="111"/>
      <c r="N1060" s="111"/>
      <c r="O1060" s="111"/>
      <c r="P1060" s="111"/>
      <c r="Q1060" s="111"/>
      <c r="R1060" s="111"/>
      <c r="S1060" s="111"/>
      <c r="T1060" s="111"/>
      <c r="U1060" s="111"/>
      <c r="V1060" s="111"/>
      <c r="W1060" s="1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</row>
    <row r="1061" spans="1:78" s="45" customFormat="1" x14ac:dyDescent="0.2">
      <c r="A1061" s="111"/>
      <c r="B1061" s="111"/>
      <c r="C1061" s="111"/>
      <c r="D1061" s="111"/>
      <c r="E1061" s="111"/>
      <c r="F1061" s="111"/>
      <c r="G1061" s="111"/>
      <c r="H1061" s="111"/>
      <c r="I1061" s="111"/>
      <c r="J1061" s="111"/>
      <c r="K1061" s="111"/>
      <c r="L1061" s="111"/>
      <c r="M1061" s="111"/>
      <c r="N1061" s="111"/>
      <c r="O1061" s="111"/>
      <c r="P1061" s="111"/>
      <c r="Q1061" s="111"/>
      <c r="R1061" s="111"/>
      <c r="S1061" s="111"/>
      <c r="T1061" s="111"/>
      <c r="U1061" s="111"/>
      <c r="V1061" s="111"/>
      <c r="W1061" s="1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</row>
    <row r="1062" spans="1:78" s="45" customFormat="1" x14ac:dyDescent="0.2">
      <c r="A1062" s="111"/>
      <c r="B1062" s="111"/>
      <c r="C1062" s="111"/>
      <c r="D1062" s="111"/>
      <c r="E1062" s="111"/>
      <c r="F1062" s="111"/>
      <c r="G1062" s="111"/>
      <c r="H1062" s="111"/>
      <c r="I1062" s="111"/>
      <c r="J1062" s="111"/>
      <c r="K1062" s="111"/>
      <c r="L1062" s="111"/>
      <c r="M1062" s="111"/>
      <c r="N1062" s="111"/>
      <c r="O1062" s="111"/>
      <c r="P1062" s="111"/>
      <c r="Q1062" s="111"/>
      <c r="R1062" s="111"/>
      <c r="S1062" s="111"/>
      <c r="T1062" s="111"/>
      <c r="U1062" s="111"/>
      <c r="V1062" s="111"/>
      <c r="W1062" s="1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</row>
    <row r="1063" spans="1:78" s="45" customFormat="1" x14ac:dyDescent="0.2">
      <c r="A1063" s="111"/>
      <c r="B1063" s="111"/>
      <c r="C1063" s="111"/>
      <c r="D1063" s="111"/>
      <c r="E1063" s="111"/>
      <c r="F1063" s="111"/>
      <c r="G1063" s="111"/>
      <c r="H1063" s="111"/>
      <c r="I1063" s="111"/>
      <c r="J1063" s="111"/>
      <c r="K1063" s="111"/>
      <c r="L1063" s="111"/>
      <c r="M1063" s="111"/>
      <c r="N1063" s="111"/>
      <c r="O1063" s="111"/>
      <c r="P1063" s="111"/>
      <c r="Q1063" s="111"/>
      <c r="R1063" s="111"/>
      <c r="S1063" s="111"/>
      <c r="T1063" s="111"/>
      <c r="U1063" s="111"/>
      <c r="V1063" s="111"/>
      <c r="W1063" s="1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</row>
    <row r="1064" spans="1:78" s="45" customFormat="1" x14ac:dyDescent="0.2">
      <c r="A1064" s="111"/>
      <c r="B1064" s="111"/>
      <c r="C1064" s="111"/>
      <c r="D1064" s="111"/>
      <c r="E1064" s="111"/>
      <c r="F1064" s="111"/>
      <c r="G1064" s="111"/>
      <c r="H1064" s="111"/>
      <c r="I1064" s="111"/>
      <c r="J1064" s="111"/>
      <c r="K1064" s="111"/>
      <c r="L1064" s="111"/>
      <c r="M1064" s="111"/>
      <c r="N1064" s="111"/>
      <c r="O1064" s="111"/>
      <c r="P1064" s="111"/>
      <c r="Q1064" s="111"/>
      <c r="R1064" s="111"/>
      <c r="S1064" s="111"/>
      <c r="T1064" s="111"/>
      <c r="U1064" s="111"/>
      <c r="V1064" s="111"/>
      <c r="W1064" s="1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</row>
    <row r="1065" spans="1:78" s="45" customFormat="1" x14ac:dyDescent="0.2">
      <c r="A1065" s="111"/>
      <c r="B1065" s="111"/>
      <c r="C1065" s="111"/>
      <c r="D1065" s="111"/>
      <c r="E1065" s="111"/>
      <c r="F1065" s="111"/>
      <c r="G1065" s="111"/>
      <c r="H1065" s="111"/>
      <c r="I1065" s="111"/>
      <c r="J1065" s="111"/>
      <c r="K1065" s="111"/>
      <c r="L1065" s="111"/>
      <c r="M1065" s="111"/>
      <c r="N1065" s="111"/>
      <c r="O1065" s="111"/>
      <c r="P1065" s="111"/>
      <c r="Q1065" s="111"/>
      <c r="R1065" s="111"/>
      <c r="S1065" s="111"/>
      <c r="T1065" s="111"/>
      <c r="U1065" s="111"/>
      <c r="V1065" s="111"/>
      <c r="W1065" s="1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</row>
    <row r="1066" spans="1:78" s="45" customFormat="1" x14ac:dyDescent="0.2">
      <c r="A1066" s="111"/>
      <c r="B1066" s="111"/>
      <c r="C1066" s="111"/>
      <c r="D1066" s="111"/>
      <c r="E1066" s="111"/>
      <c r="F1066" s="111"/>
      <c r="G1066" s="111"/>
      <c r="H1066" s="111"/>
      <c r="I1066" s="111"/>
      <c r="J1066" s="111"/>
      <c r="K1066" s="111"/>
      <c r="L1066" s="111"/>
      <c r="M1066" s="111"/>
      <c r="N1066" s="111"/>
      <c r="O1066" s="111"/>
      <c r="P1066" s="111"/>
      <c r="Q1066" s="111"/>
      <c r="R1066" s="111"/>
      <c r="S1066" s="111"/>
      <c r="T1066" s="111"/>
      <c r="U1066" s="111"/>
      <c r="V1066" s="111"/>
      <c r="W1066" s="1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</row>
    <row r="1067" spans="1:78" s="45" customFormat="1" x14ac:dyDescent="0.2">
      <c r="A1067" s="111"/>
      <c r="B1067" s="111"/>
      <c r="C1067" s="111"/>
      <c r="D1067" s="111"/>
      <c r="E1067" s="111"/>
      <c r="F1067" s="111"/>
      <c r="G1067" s="111"/>
      <c r="H1067" s="111"/>
      <c r="I1067" s="111"/>
      <c r="J1067" s="111"/>
      <c r="K1067" s="111"/>
      <c r="L1067" s="111"/>
      <c r="M1067" s="111"/>
      <c r="N1067" s="111"/>
      <c r="O1067" s="111"/>
      <c r="P1067" s="111"/>
      <c r="Q1067" s="111"/>
      <c r="R1067" s="111"/>
      <c r="S1067" s="111"/>
      <c r="T1067" s="111"/>
      <c r="U1067" s="111"/>
      <c r="V1067" s="111"/>
      <c r="W1067" s="1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</row>
    <row r="1068" spans="1:78" s="45" customFormat="1" x14ac:dyDescent="0.2">
      <c r="A1068" s="111"/>
      <c r="B1068" s="111"/>
      <c r="C1068" s="111"/>
      <c r="D1068" s="111"/>
      <c r="E1068" s="111"/>
      <c r="F1068" s="111"/>
      <c r="G1068" s="111"/>
      <c r="H1068" s="111"/>
      <c r="I1068" s="111"/>
      <c r="J1068" s="111"/>
      <c r="K1068" s="111"/>
      <c r="L1068" s="111"/>
      <c r="M1068" s="111"/>
      <c r="N1068" s="111"/>
      <c r="O1068" s="111"/>
      <c r="P1068" s="111"/>
      <c r="Q1068" s="111"/>
      <c r="R1068" s="111"/>
      <c r="S1068" s="111"/>
      <c r="T1068" s="111"/>
      <c r="U1068" s="111"/>
      <c r="V1068" s="111"/>
      <c r="W1068" s="1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</row>
    <row r="1069" spans="1:78" s="45" customFormat="1" x14ac:dyDescent="0.2">
      <c r="A1069" s="111"/>
      <c r="B1069" s="111"/>
      <c r="C1069" s="111"/>
      <c r="D1069" s="111"/>
      <c r="E1069" s="111"/>
      <c r="F1069" s="111"/>
      <c r="G1069" s="111"/>
      <c r="H1069" s="111"/>
      <c r="I1069" s="111"/>
      <c r="J1069" s="111"/>
      <c r="K1069" s="111"/>
      <c r="L1069" s="111"/>
      <c r="M1069" s="111"/>
      <c r="N1069" s="111"/>
      <c r="O1069" s="111"/>
      <c r="P1069" s="111"/>
      <c r="Q1069" s="111"/>
      <c r="R1069" s="111"/>
      <c r="S1069" s="111"/>
      <c r="T1069" s="111"/>
      <c r="U1069" s="111"/>
      <c r="V1069" s="111"/>
      <c r="W1069" s="1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</row>
    <row r="1070" spans="1:78" s="45" customFormat="1" x14ac:dyDescent="0.2">
      <c r="A1070" s="111"/>
      <c r="B1070" s="111"/>
      <c r="C1070" s="111"/>
      <c r="D1070" s="111"/>
      <c r="E1070" s="111"/>
      <c r="F1070" s="111"/>
      <c r="G1070" s="111"/>
      <c r="H1070" s="111"/>
      <c r="I1070" s="111"/>
      <c r="J1070" s="111"/>
      <c r="K1070" s="111"/>
      <c r="L1070" s="111"/>
      <c r="M1070" s="111"/>
      <c r="N1070" s="111"/>
      <c r="O1070" s="111"/>
      <c r="P1070" s="111"/>
      <c r="Q1070" s="111"/>
      <c r="R1070" s="111"/>
      <c r="S1070" s="111"/>
      <c r="T1070" s="111"/>
      <c r="U1070" s="111"/>
      <c r="V1070" s="111"/>
      <c r="W1070" s="1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</row>
    <row r="1071" spans="1:78" s="45" customFormat="1" x14ac:dyDescent="0.2">
      <c r="A1071" s="111"/>
      <c r="B1071" s="111"/>
      <c r="C1071" s="111"/>
      <c r="D1071" s="111"/>
      <c r="E1071" s="111"/>
      <c r="F1071" s="111"/>
      <c r="G1071" s="111"/>
      <c r="H1071" s="111"/>
      <c r="I1071" s="111"/>
      <c r="J1071" s="111"/>
      <c r="K1071" s="111"/>
      <c r="L1071" s="111"/>
      <c r="M1071" s="111"/>
      <c r="N1071" s="111"/>
      <c r="O1071" s="111"/>
      <c r="P1071" s="111"/>
      <c r="Q1071" s="111"/>
      <c r="R1071" s="111"/>
      <c r="S1071" s="111"/>
      <c r="T1071" s="111"/>
      <c r="U1071" s="111"/>
      <c r="V1071" s="111"/>
      <c r="W1071" s="1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</row>
    <row r="1072" spans="1:78" s="45" customFormat="1" x14ac:dyDescent="0.2">
      <c r="A1072" s="111"/>
      <c r="B1072" s="111"/>
      <c r="C1072" s="111"/>
      <c r="D1072" s="111"/>
      <c r="E1072" s="111"/>
      <c r="F1072" s="111"/>
      <c r="G1072" s="111"/>
      <c r="H1072" s="111"/>
      <c r="I1072" s="111"/>
      <c r="J1072" s="111"/>
      <c r="K1072" s="111"/>
      <c r="L1072" s="111"/>
      <c r="M1072" s="111"/>
      <c r="N1072" s="111"/>
      <c r="O1072" s="111"/>
      <c r="P1072" s="111"/>
      <c r="Q1072" s="111"/>
      <c r="R1072" s="111"/>
      <c r="S1072" s="111"/>
      <c r="T1072" s="111"/>
      <c r="U1072" s="111"/>
      <c r="V1072" s="111"/>
      <c r="W1072" s="1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</row>
    <row r="1073" spans="1:78" s="45" customFormat="1" x14ac:dyDescent="0.2">
      <c r="A1073" s="111"/>
      <c r="B1073" s="111"/>
      <c r="C1073" s="111"/>
      <c r="D1073" s="111"/>
      <c r="E1073" s="111"/>
      <c r="F1073" s="111"/>
      <c r="G1073" s="111"/>
      <c r="H1073" s="111"/>
      <c r="I1073" s="111"/>
      <c r="J1073" s="111"/>
      <c r="K1073" s="111"/>
      <c r="L1073" s="111"/>
      <c r="M1073" s="111"/>
      <c r="N1073" s="111"/>
      <c r="O1073" s="111"/>
      <c r="P1073" s="111"/>
      <c r="Q1073" s="111"/>
      <c r="R1073" s="111"/>
      <c r="S1073" s="111"/>
      <c r="T1073" s="111"/>
      <c r="U1073" s="111"/>
      <c r="V1073" s="111"/>
      <c r="W1073" s="1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</row>
    <row r="1074" spans="1:78" s="45" customFormat="1" x14ac:dyDescent="0.2">
      <c r="A1074" s="111"/>
      <c r="B1074" s="111"/>
      <c r="C1074" s="111"/>
      <c r="D1074" s="111"/>
      <c r="E1074" s="111"/>
      <c r="F1074" s="111"/>
      <c r="G1074" s="111"/>
      <c r="H1074" s="111"/>
      <c r="I1074" s="111"/>
      <c r="J1074" s="111"/>
      <c r="K1074" s="111"/>
      <c r="L1074" s="111"/>
      <c r="M1074" s="111"/>
      <c r="N1074" s="111"/>
      <c r="O1074" s="111"/>
      <c r="P1074" s="111"/>
      <c r="Q1074" s="111"/>
      <c r="R1074" s="111"/>
      <c r="S1074" s="111"/>
      <c r="T1074" s="111"/>
      <c r="U1074" s="111"/>
      <c r="V1074" s="111"/>
      <c r="W1074" s="1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</row>
    <row r="1075" spans="1:78" s="45" customFormat="1" x14ac:dyDescent="0.2">
      <c r="A1075" s="111"/>
      <c r="B1075" s="111"/>
      <c r="C1075" s="111"/>
      <c r="D1075" s="111"/>
      <c r="E1075" s="111"/>
      <c r="F1075" s="111"/>
      <c r="G1075" s="111"/>
      <c r="H1075" s="111"/>
      <c r="I1075" s="111"/>
      <c r="J1075" s="111"/>
      <c r="K1075" s="111"/>
      <c r="L1075" s="111"/>
      <c r="M1075" s="111"/>
      <c r="N1075" s="111"/>
      <c r="O1075" s="111"/>
      <c r="P1075" s="111"/>
      <c r="Q1075" s="111"/>
      <c r="R1075" s="111"/>
      <c r="S1075" s="111"/>
      <c r="T1075" s="111"/>
      <c r="U1075" s="111"/>
      <c r="V1075" s="111"/>
      <c r="W1075" s="1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</row>
    <row r="1076" spans="1:78" s="45" customFormat="1" x14ac:dyDescent="0.2">
      <c r="A1076" s="111"/>
      <c r="B1076" s="111"/>
      <c r="C1076" s="111"/>
      <c r="D1076" s="111"/>
      <c r="E1076" s="111"/>
      <c r="F1076" s="111"/>
      <c r="G1076" s="111"/>
      <c r="H1076" s="111"/>
      <c r="I1076" s="111"/>
      <c r="J1076" s="111"/>
      <c r="K1076" s="111"/>
      <c r="L1076" s="111"/>
      <c r="M1076" s="111"/>
      <c r="N1076" s="111"/>
      <c r="O1076" s="111"/>
      <c r="P1076" s="111"/>
      <c r="Q1076" s="111"/>
      <c r="R1076" s="111"/>
      <c r="S1076" s="111"/>
      <c r="T1076" s="111"/>
      <c r="U1076" s="111"/>
      <c r="V1076" s="111"/>
      <c r="W1076" s="1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</row>
    <row r="1077" spans="1:78" s="45" customFormat="1" x14ac:dyDescent="0.2">
      <c r="A1077" s="111"/>
      <c r="B1077" s="111"/>
      <c r="C1077" s="111"/>
      <c r="D1077" s="111"/>
      <c r="E1077" s="111"/>
      <c r="F1077" s="111"/>
      <c r="G1077" s="111"/>
      <c r="H1077" s="111"/>
      <c r="I1077" s="111"/>
      <c r="J1077" s="111"/>
      <c r="K1077" s="111"/>
      <c r="L1077" s="111"/>
      <c r="M1077" s="111"/>
      <c r="N1077" s="111"/>
      <c r="O1077" s="111"/>
      <c r="P1077" s="111"/>
      <c r="Q1077" s="111"/>
      <c r="R1077" s="111"/>
      <c r="S1077" s="111"/>
      <c r="T1077" s="111"/>
      <c r="U1077" s="111"/>
      <c r="V1077" s="111"/>
      <c r="W1077" s="1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</row>
    <row r="1078" spans="1:78" s="45" customFormat="1" x14ac:dyDescent="0.2">
      <c r="A1078" s="111"/>
      <c r="B1078" s="111"/>
      <c r="C1078" s="111"/>
      <c r="D1078" s="111"/>
      <c r="E1078" s="111"/>
      <c r="F1078" s="111"/>
      <c r="G1078" s="111"/>
      <c r="H1078" s="111"/>
      <c r="I1078" s="111"/>
      <c r="J1078" s="111"/>
      <c r="K1078" s="111"/>
      <c r="L1078" s="111"/>
      <c r="M1078" s="111"/>
      <c r="N1078" s="111"/>
      <c r="O1078" s="111"/>
      <c r="P1078" s="111"/>
      <c r="Q1078" s="111"/>
      <c r="R1078" s="111"/>
      <c r="S1078" s="111"/>
      <c r="T1078" s="111"/>
      <c r="U1078" s="111"/>
      <c r="V1078" s="111"/>
      <c r="W1078" s="1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</row>
    <row r="1079" spans="1:78" s="45" customFormat="1" x14ac:dyDescent="0.2">
      <c r="A1079" s="111"/>
      <c r="B1079" s="111"/>
      <c r="C1079" s="111"/>
      <c r="D1079" s="111"/>
      <c r="E1079" s="111"/>
      <c r="F1079" s="111"/>
      <c r="G1079" s="111"/>
      <c r="H1079" s="111"/>
      <c r="I1079" s="111"/>
      <c r="J1079" s="111"/>
      <c r="K1079" s="111"/>
      <c r="L1079" s="111"/>
      <c r="M1079" s="111"/>
      <c r="N1079" s="111"/>
      <c r="O1079" s="111"/>
      <c r="P1079" s="111"/>
      <c r="Q1079" s="111"/>
      <c r="R1079" s="111"/>
      <c r="S1079" s="111"/>
      <c r="T1079" s="111"/>
      <c r="U1079" s="111"/>
      <c r="V1079" s="111"/>
      <c r="W1079" s="1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</row>
    <row r="1080" spans="1:78" s="45" customFormat="1" x14ac:dyDescent="0.2">
      <c r="A1080" s="111"/>
      <c r="B1080" s="111"/>
      <c r="C1080" s="111"/>
      <c r="D1080" s="111"/>
      <c r="E1080" s="111"/>
      <c r="F1080" s="111"/>
      <c r="G1080" s="111"/>
      <c r="H1080" s="111"/>
      <c r="I1080" s="111"/>
      <c r="J1080" s="111"/>
      <c r="K1080" s="111"/>
      <c r="L1080" s="111"/>
      <c r="M1080" s="111"/>
      <c r="N1080" s="111"/>
      <c r="O1080" s="111"/>
      <c r="P1080" s="111"/>
      <c r="Q1080" s="111"/>
      <c r="R1080" s="111"/>
      <c r="S1080" s="111"/>
      <c r="T1080" s="111"/>
      <c r="U1080" s="111"/>
      <c r="V1080" s="111"/>
      <c r="W1080" s="1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</row>
    <row r="1081" spans="1:78" s="45" customFormat="1" x14ac:dyDescent="0.2">
      <c r="A1081" s="111"/>
      <c r="B1081" s="111"/>
      <c r="C1081" s="111"/>
      <c r="D1081" s="111"/>
      <c r="E1081" s="111"/>
      <c r="F1081" s="111"/>
      <c r="G1081" s="111"/>
      <c r="H1081" s="111"/>
      <c r="I1081" s="111"/>
      <c r="J1081" s="111"/>
      <c r="K1081" s="111"/>
      <c r="L1081" s="111"/>
      <c r="M1081" s="111"/>
      <c r="N1081" s="111"/>
      <c r="O1081" s="111"/>
      <c r="P1081" s="111"/>
      <c r="Q1081" s="111"/>
      <c r="R1081" s="111"/>
      <c r="S1081" s="111"/>
      <c r="T1081" s="111"/>
      <c r="U1081" s="111"/>
      <c r="V1081" s="111"/>
      <c r="W1081" s="1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</row>
    <row r="1082" spans="1:78" s="45" customFormat="1" x14ac:dyDescent="0.2">
      <c r="A1082" s="111"/>
      <c r="B1082" s="111"/>
      <c r="C1082" s="111"/>
      <c r="D1082" s="111"/>
      <c r="E1082" s="111"/>
      <c r="F1082" s="111"/>
      <c r="G1082" s="111"/>
      <c r="H1082" s="111"/>
      <c r="I1082" s="111"/>
      <c r="J1082" s="111"/>
      <c r="K1082" s="111"/>
      <c r="L1082" s="111"/>
      <c r="M1082" s="111"/>
      <c r="N1082" s="111"/>
      <c r="O1082" s="111"/>
      <c r="P1082" s="111"/>
      <c r="Q1082" s="111"/>
      <c r="R1082" s="111"/>
      <c r="S1082" s="111"/>
      <c r="T1082" s="111"/>
      <c r="U1082" s="111"/>
      <c r="V1082" s="111"/>
      <c r="W1082" s="1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</row>
    <row r="1083" spans="1:78" s="45" customFormat="1" x14ac:dyDescent="0.2">
      <c r="A1083" s="111"/>
      <c r="B1083" s="111"/>
      <c r="C1083" s="111"/>
      <c r="D1083" s="111"/>
      <c r="E1083" s="111"/>
      <c r="F1083" s="111"/>
      <c r="G1083" s="111"/>
      <c r="H1083" s="111"/>
      <c r="I1083" s="111"/>
      <c r="J1083" s="111"/>
      <c r="K1083" s="111"/>
      <c r="L1083" s="111"/>
      <c r="M1083" s="111"/>
      <c r="N1083" s="111"/>
      <c r="O1083" s="111"/>
      <c r="P1083" s="111"/>
      <c r="Q1083" s="111"/>
      <c r="R1083" s="111"/>
      <c r="S1083" s="111"/>
      <c r="T1083" s="111"/>
      <c r="U1083" s="111"/>
      <c r="V1083" s="111"/>
      <c r="W1083" s="1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</row>
    <row r="1084" spans="1:78" s="45" customFormat="1" x14ac:dyDescent="0.2">
      <c r="A1084" s="111"/>
      <c r="B1084" s="111"/>
      <c r="C1084" s="111"/>
      <c r="D1084" s="111"/>
      <c r="E1084" s="111"/>
      <c r="F1084" s="111"/>
      <c r="G1084" s="111"/>
      <c r="H1084" s="111"/>
      <c r="I1084" s="111"/>
      <c r="J1084" s="111"/>
      <c r="K1084" s="111"/>
      <c r="L1084" s="111"/>
      <c r="M1084" s="111"/>
      <c r="N1084" s="111"/>
      <c r="O1084" s="111"/>
      <c r="P1084" s="111"/>
      <c r="Q1084" s="111"/>
      <c r="R1084" s="111"/>
      <c r="S1084" s="111"/>
      <c r="T1084" s="111"/>
      <c r="U1084" s="111"/>
      <c r="V1084" s="111"/>
      <c r="W1084" s="1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</row>
    <row r="1085" spans="1:78" s="45" customFormat="1" x14ac:dyDescent="0.2">
      <c r="A1085" s="111"/>
      <c r="B1085" s="111"/>
      <c r="C1085" s="111"/>
      <c r="D1085" s="111"/>
      <c r="E1085" s="111"/>
      <c r="F1085" s="111"/>
      <c r="G1085" s="111"/>
      <c r="H1085" s="111"/>
      <c r="I1085" s="111"/>
      <c r="J1085" s="111"/>
      <c r="K1085" s="111"/>
      <c r="L1085" s="111"/>
      <c r="M1085" s="111"/>
      <c r="N1085" s="111"/>
      <c r="O1085" s="111"/>
      <c r="P1085" s="111"/>
      <c r="Q1085" s="111"/>
      <c r="R1085" s="111"/>
      <c r="S1085" s="111"/>
      <c r="T1085" s="111"/>
      <c r="U1085" s="111"/>
      <c r="V1085" s="111"/>
      <c r="W1085" s="1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</row>
    <row r="1086" spans="1:78" s="45" customFormat="1" x14ac:dyDescent="0.2">
      <c r="A1086" s="111"/>
      <c r="B1086" s="111"/>
      <c r="C1086" s="111"/>
      <c r="D1086" s="111"/>
      <c r="E1086" s="111"/>
      <c r="F1086" s="111"/>
      <c r="G1086" s="111"/>
      <c r="H1086" s="111"/>
      <c r="I1086" s="111"/>
      <c r="J1086" s="111"/>
      <c r="K1086" s="111"/>
      <c r="L1086" s="111"/>
      <c r="M1086" s="111"/>
      <c r="N1086" s="111"/>
      <c r="O1086" s="111"/>
      <c r="P1086" s="111"/>
      <c r="Q1086" s="111"/>
      <c r="R1086" s="111"/>
      <c r="S1086" s="111"/>
      <c r="T1086" s="111"/>
      <c r="U1086" s="111"/>
      <c r="V1086" s="111"/>
      <c r="W1086" s="1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</row>
    <row r="1087" spans="1:78" s="45" customFormat="1" x14ac:dyDescent="0.2">
      <c r="A1087" s="111"/>
      <c r="B1087" s="111"/>
      <c r="C1087" s="111"/>
      <c r="D1087" s="111"/>
      <c r="E1087" s="111"/>
      <c r="F1087" s="111"/>
      <c r="G1087" s="111"/>
      <c r="H1087" s="111"/>
      <c r="I1087" s="111"/>
      <c r="J1087" s="111"/>
      <c r="K1087" s="111"/>
      <c r="L1087" s="111"/>
      <c r="M1087" s="111"/>
      <c r="N1087" s="111"/>
      <c r="O1087" s="111"/>
      <c r="P1087" s="111"/>
      <c r="Q1087" s="111"/>
      <c r="R1087" s="111"/>
      <c r="S1087" s="111"/>
      <c r="T1087" s="111"/>
      <c r="U1087" s="111"/>
      <c r="V1087" s="111"/>
      <c r="W1087" s="1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</row>
    <row r="1088" spans="1:78" s="45" customFormat="1" x14ac:dyDescent="0.2">
      <c r="A1088" s="111"/>
      <c r="B1088" s="111"/>
      <c r="C1088" s="111"/>
      <c r="D1088" s="111"/>
      <c r="E1088" s="111"/>
      <c r="F1088" s="111"/>
      <c r="G1088" s="111"/>
      <c r="H1088" s="111"/>
      <c r="I1088" s="111"/>
      <c r="J1088" s="111"/>
      <c r="K1088" s="111"/>
      <c r="L1088" s="111"/>
      <c r="M1088" s="111"/>
      <c r="N1088" s="111"/>
      <c r="O1088" s="111"/>
      <c r="P1088" s="111"/>
      <c r="Q1088" s="111"/>
      <c r="R1088" s="111"/>
      <c r="S1088" s="111"/>
      <c r="T1088" s="111"/>
      <c r="U1088" s="111"/>
      <c r="V1088" s="111"/>
      <c r="W1088" s="1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</row>
    <row r="1089" spans="1:78" s="45" customFormat="1" x14ac:dyDescent="0.2">
      <c r="A1089" s="111"/>
      <c r="B1089" s="111"/>
      <c r="C1089" s="111"/>
      <c r="D1089" s="111"/>
      <c r="E1089" s="111"/>
      <c r="F1089" s="111"/>
      <c r="G1089" s="111"/>
      <c r="H1089" s="111"/>
      <c r="I1089" s="111"/>
      <c r="J1089" s="111"/>
      <c r="K1089" s="111"/>
      <c r="L1089" s="111"/>
      <c r="M1089" s="111"/>
      <c r="N1089" s="111"/>
      <c r="O1089" s="111"/>
      <c r="P1089" s="111"/>
      <c r="Q1089" s="111"/>
      <c r="R1089" s="111"/>
      <c r="S1089" s="111"/>
      <c r="T1089" s="111"/>
      <c r="U1089" s="111"/>
      <c r="V1089" s="111"/>
      <c r="W1089" s="1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</row>
    <row r="1090" spans="1:78" s="45" customFormat="1" x14ac:dyDescent="0.2">
      <c r="A1090" s="111"/>
      <c r="B1090" s="111"/>
      <c r="C1090" s="111"/>
      <c r="D1090" s="111"/>
      <c r="E1090" s="111"/>
      <c r="F1090" s="111"/>
      <c r="G1090" s="111"/>
      <c r="H1090" s="111"/>
      <c r="I1090" s="111"/>
      <c r="J1090" s="111"/>
      <c r="K1090" s="111"/>
      <c r="L1090" s="111"/>
      <c r="M1090" s="111"/>
      <c r="N1090" s="111"/>
      <c r="O1090" s="111"/>
      <c r="P1090" s="111"/>
      <c r="Q1090" s="111"/>
      <c r="R1090" s="111"/>
      <c r="S1090" s="111"/>
      <c r="T1090" s="111"/>
      <c r="U1090" s="111"/>
      <c r="V1090" s="111"/>
      <c r="W1090" s="1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</row>
    <row r="1091" spans="1:78" s="45" customFormat="1" x14ac:dyDescent="0.2">
      <c r="A1091" s="111"/>
      <c r="B1091" s="111"/>
      <c r="C1091" s="111"/>
      <c r="D1091" s="111"/>
      <c r="E1091" s="111"/>
      <c r="F1091" s="111"/>
      <c r="G1091" s="111"/>
      <c r="H1091" s="111"/>
      <c r="I1091" s="111"/>
      <c r="J1091" s="111"/>
      <c r="K1091" s="111"/>
      <c r="L1091" s="111"/>
      <c r="M1091" s="111"/>
      <c r="N1091" s="111"/>
      <c r="O1091" s="111"/>
      <c r="P1091" s="111"/>
      <c r="Q1091" s="111"/>
      <c r="R1091" s="111"/>
      <c r="S1091" s="111"/>
      <c r="T1091" s="111"/>
      <c r="U1091" s="111"/>
      <c r="V1091" s="111"/>
      <c r="W1091" s="1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</row>
    <row r="1092" spans="1:78" s="45" customFormat="1" x14ac:dyDescent="0.2">
      <c r="A1092" s="111"/>
      <c r="B1092" s="111"/>
      <c r="C1092" s="111"/>
      <c r="D1092" s="111"/>
      <c r="E1092" s="111"/>
      <c r="F1092" s="111"/>
      <c r="G1092" s="111"/>
      <c r="H1092" s="111"/>
      <c r="I1092" s="111"/>
      <c r="J1092" s="111"/>
      <c r="K1092" s="111"/>
      <c r="L1092" s="111"/>
      <c r="M1092" s="111"/>
      <c r="N1092" s="111"/>
      <c r="O1092" s="111"/>
      <c r="P1092" s="111"/>
      <c r="Q1092" s="111"/>
      <c r="R1092" s="111"/>
      <c r="S1092" s="111"/>
      <c r="T1092" s="111"/>
      <c r="U1092" s="111"/>
      <c r="V1092" s="111"/>
      <c r="W1092" s="1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</row>
    <row r="1093" spans="1:78" s="45" customFormat="1" x14ac:dyDescent="0.2">
      <c r="A1093" s="111"/>
      <c r="B1093" s="111"/>
      <c r="C1093" s="111"/>
      <c r="D1093" s="111"/>
      <c r="E1093" s="111"/>
      <c r="F1093" s="111"/>
      <c r="G1093" s="111"/>
      <c r="H1093" s="111"/>
      <c r="I1093" s="111"/>
      <c r="J1093" s="111"/>
      <c r="K1093" s="111"/>
      <c r="L1093" s="111"/>
      <c r="M1093" s="111"/>
      <c r="N1093" s="111"/>
      <c r="O1093" s="111"/>
      <c r="P1093" s="111"/>
      <c r="Q1093" s="111"/>
      <c r="R1093" s="111"/>
      <c r="S1093" s="111"/>
      <c r="T1093" s="111"/>
      <c r="U1093" s="111"/>
      <c r="V1093" s="111"/>
      <c r="W1093" s="1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</row>
    <row r="1094" spans="1:78" s="45" customFormat="1" x14ac:dyDescent="0.2">
      <c r="A1094" s="111"/>
      <c r="B1094" s="111"/>
      <c r="C1094" s="111"/>
      <c r="D1094" s="111"/>
      <c r="E1094" s="111"/>
      <c r="F1094" s="111"/>
      <c r="G1094" s="111"/>
      <c r="H1094" s="111"/>
      <c r="I1094" s="111"/>
      <c r="J1094" s="111"/>
      <c r="K1094" s="111"/>
      <c r="L1094" s="111"/>
      <c r="M1094" s="111"/>
      <c r="N1094" s="111"/>
      <c r="O1094" s="111"/>
      <c r="P1094" s="111"/>
      <c r="Q1094" s="111"/>
      <c r="R1094" s="111"/>
      <c r="S1094" s="111"/>
      <c r="T1094" s="111"/>
      <c r="U1094" s="111"/>
      <c r="V1094" s="111"/>
      <c r="W1094" s="1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</row>
    <row r="1095" spans="1:78" s="45" customFormat="1" x14ac:dyDescent="0.2">
      <c r="A1095" s="111"/>
      <c r="B1095" s="111"/>
      <c r="C1095" s="111"/>
      <c r="D1095" s="111"/>
      <c r="E1095" s="111"/>
      <c r="F1095" s="111"/>
      <c r="G1095" s="111"/>
      <c r="H1095" s="111"/>
      <c r="I1095" s="111"/>
      <c r="J1095" s="111"/>
      <c r="K1095" s="111"/>
      <c r="L1095" s="111"/>
      <c r="M1095" s="111"/>
      <c r="N1095" s="111"/>
      <c r="O1095" s="111"/>
      <c r="P1095" s="111"/>
      <c r="Q1095" s="111"/>
      <c r="R1095" s="111"/>
      <c r="S1095" s="111"/>
      <c r="T1095" s="111"/>
      <c r="U1095" s="111"/>
      <c r="V1095" s="111"/>
      <c r="W1095" s="1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</row>
    <row r="1096" spans="1:78" s="45" customFormat="1" x14ac:dyDescent="0.2">
      <c r="A1096" s="111"/>
      <c r="B1096" s="111"/>
      <c r="C1096" s="111"/>
      <c r="D1096" s="111"/>
      <c r="E1096" s="111"/>
      <c r="F1096" s="111"/>
      <c r="G1096" s="111"/>
      <c r="H1096" s="111"/>
      <c r="I1096" s="111"/>
      <c r="J1096" s="111"/>
      <c r="K1096" s="111"/>
      <c r="L1096" s="111"/>
      <c r="M1096" s="111"/>
      <c r="N1096" s="111"/>
      <c r="O1096" s="111"/>
      <c r="P1096" s="111"/>
      <c r="Q1096" s="111"/>
      <c r="R1096" s="111"/>
      <c r="S1096" s="111"/>
      <c r="T1096" s="111"/>
      <c r="U1096" s="111"/>
      <c r="V1096" s="111"/>
      <c r="W1096" s="1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</row>
    <row r="1097" spans="1:78" s="45" customFormat="1" x14ac:dyDescent="0.2">
      <c r="A1097" s="111"/>
      <c r="B1097" s="111"/>
      <c r="C1097" s="111"/>
      <c r="D1097" s="111"/>
      <c r="E1097" s="111"/>
      <c r="F1097" s="111"/>
      <c r="G1097" s="111"/>
      <c r="H1097" s="111"/>
      <c r="I1097" s="111"/>
      <c r="J1097" s="111"/>
      <c r="K1097" s="111"/>
      <c r="L1097" s="111"/>
      <c r="M1097" s="111"/>
      <c r="N1097" s="111"/>
      <c r="O1097" s="111"/>
      <c r="P1097" s="111"/>
      <c r="Q1097" s="111"/>
      <c r="R1097" s="111"/>
      <c r="S1097" s="111"/>
      <c r="T1097" s="111"/>
      <c r="U1097" s="111"/>
      <c r="V1097" s="111"/>
      <c r="W1097" s="1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</row>
    <row r="1098" spans="1:78" s="45" customFormat="1" x14ac:dyDescent="0.2">
      <c r="A1098" s="111"/>
      <c r="B1098" s="111"/>
      <c r="C1098" s="111"/>
      <c r="D1098" s="111"/>
      <c r="E1098" s="111"/>
      <c r="F1098" s="111"/>
      <c r="G1098" s="111"/>
      <c r="H1098" s="111"/>
      <c r="I1098" s="111"/>
      <c r="J1098" s="111"/>
      <c r="K1098" s="111"/>
      <c r="L1098" s="111"/>
      <c r="M1098" s="111"/>
      <c r="N1098" s="111"/>
      <c r="O1098" s="111"/>
      <c r="P1098" s="111"/>
      <c r="Q1098" s="111"/>
      <c r="R1098" s="111"/>
      <c r="S1098" s="111"/>
      <c r="T1098" s="111"/>
      <c r="U1098" s="111"/>
      <c r="V1098" s="111"/>
      <c r="W1098" s="1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</row>
    <row r="1099" spans="1:78" s="45" customFormat="1" x14ac:dyDescent="0.2">
      <c r="A1099" s="111"/>
      <c r="B1099" s="111"/>
      <c r="C1099" s="111"/>
      <c r="D1099" s="111"/>
      <c r="E1099" s="111"/>
      <c r="F1099" s="111"/>
      <c r="G1099" s="111"/>
      <c r="H1099" s="111"/>
      <c r="I1099" s="111"/>
      <c r="J1099" s="111"/>
      <c r="K1099" s="111"/>
      <c r="L1099" s="111"/>
      <c r="M1099" s="111"/>
      <c r="N1099" s="111"/>
      <c r="O1099" s="111"/>
      <c r="P1099" s="111"/>
      <c r="Q1099" s="111"/>
      <c r="R1099" s="111"/>
      <c r="S1099" s="111"/>
      <c r="T1099" s="111"/>
      <c r="U1099" s="111"/>
      <c r="V1099" s="111"/>
      <c r="W1099" s="1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</row>
    <row r="1100" spans="1:78" s="45" customFormat="1" x14ac:dyDescent="0.2">
      <c r="A1100" s="111"/>
      <c r="B1100" s="111"/>
      <c r="C1100" s="111"/>
      <c r="D1100" s="111"/>
      <c r="E1100" s="111"/>
      <c r="F1100" s="111"/>
      <c r="G1100" s="111"/>
      <c r="H1100" s="111"/>
      <c r="I1100" s="111"/>
      <c r="J1100" s="111"/>
      <c r="K1100" s="111"/>
      <c r="L1100" s="111"/>
      <c r="M1100" s="111"/>
      <c r="N1100" s="111"/>
      <c r="O1100" s="111"/>
      <c r="P1100" s="111"/>
      <c r="Q1100" s="111"/>
      <c r="R1100" s="111"/>
      <c r="S1100" s="111"/>
      <c r="T1100" s="111"/>
      <c r="U1100" s="111"/>
      <c r="V1100" s="111"/>
      <c r="W1100" s="1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</row>
    <row r="1101" spans="1:78" s="45" customFormat="1" x14ac:dyDescent="0.2">
      <c r="A1101" s="111"/>
      <c r="B1101" s="111"/>
      <c r="C1101" s="111"/>
      <c r="D1101" s="111"/>
      <c r="E1101" s="111"/>
      <c r="F1101" s="111"/>
      <c r="G1101" s="111"/>
      <c r="H1101" s="111"/>
      <c r="I1101" s="111"/>
      <c r="J1101" s="111"/>
      <c r="K1101" s="111"/>
      <c r="L1101" s="111"/>
      <c r="M1101" s="111"/>
      <c r="N1101" s="111"/>
      <c r="O1101" s="111"/>
      <c r="P1101" s="111"/>
      <c r="Q1101" s="111"/>
      <c r="R1101" s="111"/>
      <c r="S1101" s="111"/>
      <c r="T1101" s="111"/>
      <c r="U1101" s="111"/>
      <c r="V1101" s="111"/>
      <c r="W1101" s="1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</row>
    <row r="1102" spans="1:78" s="45" customFormat="1" x14ac:dyDescent="0.2">
      <c r="A1102" s="111"/>
      <c r="B1102" s="111"/>
      <c r="C1102" s="111"/>
      <c r="D1102" s="111"/>
      <c r="E1102" s="111"/>
      <c r="F1102" s="111"/>
      <c r="G1102" s="111"/>
      <c r="H1102" s="111"/>
      <c r="I1102" s="111"/>
      <c r="J1102" s="111"/>
      <c r="K1102" s="111"/>
      <c r="L1102" s="111"/>
      <c r="M1102" s="111"/>
      <c r="N1102" s="111"/>
      <c r="O1102" s="111"/>
      <c r="P1102" s="111"/>
      <c r="Q1102" s="111"/>
      <c r="R1102" s="111"/>
      <c r="S1102" s="111"/>
      <c r="T1102" s="111"/>
      <c r="U1102" s="111"/>
      <c r="V1102" s="111"/>
      <c r="W1102" s="1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</row>
    <row r="1103" spans="1:78" s="45" customFormat="1" x14ac:dyDescent="0.2">
      <c r="A1103" s="111"/>
      <c r="B1103" s="111"/>
      <c r="C1103" s="111"/>
      <c r="D1103" s="111"/>
      <c r="E1103" s="111"/>
      <c r="F1103" s="111"/>
      <c r="G1103" s="111"/>
      <c r="H1103" s="111"/>
      <c r="I1103" s="111"/>
      <c r="J1103" s="111"/>
      <c r="K1103" s="111"/>
      <c r="L1103" s="111"/>
      <c r="M1103" s="111"/>
      <c r="N1103" s="111"/>
      <c r="O1103" s="111"/>
      <c r="P1103" s="111"/>
      <c r="Q1103" s="111"/>
      <c r="R1103" s="111"/>
      <c r="S1103" s="111"/>
      <c r="T1103" s="111"/>
      <c r="U1103" s="111"/>
      <c r="V1103" s="111"/>
      <c r="W1103" s="1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</row>
    <row r="1104" spans="1:78" s="45" customFormat="1" x14ac:dyDescent="0.2">
      <c r="A1104" s="111"/>
      <c r="B1104" s="111"/>
      <c r="C1104" s="111"/>
      <c r="D1104" s="111"/>
      <c r="E1104" s="111"/>
      <c r="F1104" s="111"/>
      <c r="G1104" s="111"/>
      <c r="H1104" s="111"/>
      <c r="I1104" s="111"/>
      <c r="J1104" s="111"/>
      <c r="K1104" s="111"/>
      <c r="L1104" s="111"/>
      <c r="M1104" s="111"/>
      <c r="N1104" s="111"/>
      <c r="O1104" s="111"/>
      <c r="P1104" s="111"/>
      <c r="Q1104" s="111"/>
      <c r="R1104" s="111"/>
      <c r="S1104" s="111"/>
      <c r="T1104" s="111"/>
      <c r="U1104" s="111"/>
      <c r="V1104" s="111"/>
      <c r="W1104" s="1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</row>
    <row r="1105" spans="1:78" s="45" customFormat="1" x14ac:dyDescent="0.2">
      <c r="A1105" s="111"/>
      <c r="B1105" s="111"/>
      <c r="C1105" s="111"/>
      <c r="D1105" s="111"/>
      <c r="E1105" s="111"/>
      <c r="F1105" s="111"/>
      <c r="G1105" s="111"/>
      <c r="H1105" s="111"/>
      <c r="I1105" s="111"/>
      <c r="J1105" s="111"/>
      <c r="K1105" s="111"/>
      <c r="L1105" s="111"/>
      <c r="M1105" s="111"/>
      <c r="N1105" s="111"/>
      <c r="O1105" s="111"/>
      <c r="P1105" s="111"/>
      <c r="Q1105" s="111"/>
      <c r="R1105" s="111"/>
      <c r="S1105" s="111"/>
      <c r="T1105" s="111"/>
      <c r="U1105" s="111"/>
      <c r="V1105" s="111"/>
      <c r="W1105" s="1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</row>
    <row r="1106" spans="1:78" s="45" customFormat="1" x14ac:dyDescent="0.2">
      <c r="A1106" s="111"/>
      <c r="B1106" s="111"/>
      <c r="C1106" s="111"/>
      <c r="D1106" s="111"/>
      <c r="E1106" s="111"/>
      <c r="F1106" s="111"/>
      <c r="G1106" s="111"/>
      <c r="H1106" s="111"/>
      <c r="I1106" s="111"/>
      <c r="J1106" s="111"/>
      <c r="K1106" s="111"/>
      <c r="L1106" s="111"/>
      <c r="M1106" s="111"/>
      <c r="N1106" s="111"/>
      <c r="O1106" s="111"/>
      <c r="P1106" s="111"/>
      <c r="Q1106" s="111"/>
      <c r="R1106" s="111"/>
      <c r="S1106" s="111"/>
      <c r="T1106" s="111"/>
      <c r="U1106" s="111"/>
      <c r="V1106" s="111"/>
      <c r="W1106" s="1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</row>
    <row r="1107" spans="1:78" s="45" customFormat="1" x14ac:dyDescent="0.2">
      <c r="A1107" s="111"/>
      <c r="B1107" s="111"/>
      <c r="C1107" s="111"/>
      <c r="D1107" s="111"/>
      <c r="E1107" s="111"/>
      <c r="F1107" s="111"/>
      <c r="G1107" s="111"/>
      <c r="H1107" s="111"/>
      <c r="I1107" s="111"/>
      <c r="J1107" s="111"/>
      <c r="K1107" s="111"/>
      <c r="L1107" s="111"/>
      <c r="M1107" s="111"/>
      <c r="N1107" s="111"/>
      <c r="O1107" s="111"/>
      <c r="P1107" s="111"/>
      <c r="Q1107" s="111"/>
      <c r="R1107" s="111"/>
      <c r="S1107" s="111"/>
      <c r="T1107" s="111"/>
      <c r="U1107" s="111"/>
      <c r="V1107" s="111"/>
      <c r="W1107" s="1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</row>
    <row r="1108" spans="1:78" s="45" customFormat="1" x14ac:dyDescent="0.2">
      <c r="A1108" s="111"/>
      <c r="B1108" s="111"/>
      <c r="C1108" s="111"/>
      <c r="D1108" s="111"/>
      <c r="E1108" s="111"/>
      <c r="F1108" s="111"/>
      <c r="G1108" s="111"/>
      <c r="H1108" s="111"/>
      <c r="I1108" s="111"/>
      <c r="J1108" s="111"/>
      <c r="K1108" s="111"/>
      <c r="L1108" s="111"/>
      <c r="M1108" s="111"/>
      <c r="N1108" s="111"/>
      <c r="O1108" s="111"/>
      <c r="P1108" s="111"/>
      <c r="Q1108" s="111"/>
      <c r="R1108" s="111"/>
      <c r="S1108" s="111"/>
      <c r="T1108" s="111"/>
      <c r="U1108" s="111"/>
      <c r="V1108" s="111"/>
      <c r="W1108" s="1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</row>
    <row r="1109" spans="1:78" s="45" customFormat="1" x14ac:dyDescent="0.2">
      <c r="A1109" s="111"/>
      <c r="B1109" s="111"/>
      <c r="C1109" s="111"/>
      <c r="D1109" s="111"/>
      <c r="E1109" s="111"/>
      <c r="F1109" s="111"/>
      <c r="G1109" s="111"/>
      <c r="H1109" s="111"/>
      <c r="I1109" s="111"/>
      <c r="J1109" s="111"/>
      <c r="K1109" s="111"/>
      <c r="L1109" s="111"/>
      <c r="M1109" s="111"/>
      <c r="N1109" s="111"/>
      <c r="O1109" s="111"/>
      <c r="P1109" s="111"/>
      <c r="Q1109" s="111"/>
      <c r="R1109" s="111"/>
      <c r="S1109" s="111"/>
      <c r="T1109" s="111"/>
      <c r="U1109" s="111"/>
      <c r="V1109" s="111"/>
      <c r="W1109" s="1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</row>
    <row r="1110" spans="1:78" s="45" customFormat="1" x14ac:dyDescent="0.2">
      <c r="A1110" s="111"/>
      <c r="B1110" s="111"/>
      <c r="C1110" s="111"/>
      <c r="D1110" s="111"/>
      <c r="E1110" s="111"/>
      <c r="F1110" s="111"/>
      <c r="G1110" s="111"/>
      <c r="H1110" s="111"/>
      <c r="I1110" s="111"/>
      <c r="J1110" s="111"/>
      <c r="K1110" s="111"/>
      <c r="L1110" s="111"/>
      <c r="M1110" s="111"/>
      <c r="N1110" s="111"/>
      <c r="O1110" s="111"/>
      <c r="P1110" s="111"/>
      <c r="Q1110" s="111"/>
      <c r="R1110" s="111"/>
      <c r="S1110" s="111"/>
      <c r="T1110" s="111"/>
      <c r="U1110" s="111"/>
      <c r="V1110" s="111"/>
      <c r="W1110" s="1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</row>
    <row r="1111" spans="1:78" s="45" customFormat="1" x14ac:dyDescent="0.2">
      <c r="A1111" s="111"/>
      <c r="B1111" s="111"/>
      <c r="C1111" s="111"/>
      <c r="D1111" s="111"/>
      <c r="E1111" s="111"/>
      <c r="F1111" s="111"/>
      <c r="G1111" s="111"/>
      <c r="H1111" s="111"/>
      <c r="I1111" s="111"/>
      <c r="J1111" s="111"/>
      <c r="K1111" s="111"/>
      <c r="L1111" s="111"/>
      <c r="M1111" s="111"/>
      <c r="N1111" s="111"/>
      <c r="O1111" s="111"/>
      <c r="P1111" s="111"/>
      <c r="Q1111" s="111"/>
      <c r="R1111" s="111"/>
      <c r="S1111" s="111"/>
      <c r="T1111" s="111"/>
      <c r="U1111" s="111"/>
      <c r="V1111" s="111"/>
      <c r="W1111" s="1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</row>
    <row r="1112" spans="1:78" s="45" customFormat="1" x14ac:dyDescent="0.2">
      <c r="A1112" s="111"/>
      <c r="B1112" s="111"/>
      <c r="C1112" s="111"/>
      <c r="D1112" s="111"/>
      <c r="E1112" s="111"/>
      <c r="F1112" s="111"/>
      <c r="G1112" s="111"/>
      <c r="H1112" s="111"/>
      <c r="I1112" s="111"/>
      <c r="J1112" s="111"/>
      <c r="K1112" s="111"/>
      <c r="L1112" s="111"/>
      <c r="M1112" s="111"/>
      <c r="N1112" s="111"/>
      <c r="O1112" s="111"/>
      <c r="P1112" s="111"/>
      <c r="Q1112" s="111"/>
      <c r="R1112" s="111"/>
      <c r="S1112" s="111"/>
      <c r="T1112" s="111"/>
      <c r="U1112" s="111"/>
      <c r="V1112" s="111"/>
      <c r="W1112" s="1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</row>
    <row r="1113" spans="1:78" s="45" customFormat="1" x14ac:dyDescent="0.2">
      <c r="A1113" s="111"/>
      <c r="B1113" s="111"/>
      <c r="C1113" s="111"/>
      <c r="D1113" s="111"/>
      <c r="E1113" s="111"/>
      <c r="F1113" s="111"/>
      <c r="G1113" s="111"/>
      <c r="H1113" s="111"/>
      <c r="I1113" s="111"/>
      <c r="J1113" s="111"/>
      <c r="K1113" s="111"/>
      <c r="L1113" s="111"/>
      <c r="M1113" s="111"/>
      <c r="N1113" s="111"/>
      <c r="O1113" s="111"/>
      <c r="P1113" s="111"/>
      <c r="Q1113" s="111"/>
      <c r="R1113" s="111"/>
      <c r="S1113" s="111"/>
      <c r="T1113" s="111"/>
      <c r="U1113" s="111"/>
      <c r="V1113" s="111"/>
      <c r="W1113" s="1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</row>
    <row r="1114" spans="1:78" s="45" customFormat="1" x14ac:dyDescent="0.2">
      <c r="A1114" s="111"/>
      <c r="B1114" s="111"/>
      <c r="C1114" s="111"/>
      <c r="D1114" s="111"/>
      <c r="E1114" s="111"/>
      <c r="F1114" s="111"/>
      <c r="G1114" s="111"/>
      <c r="H1114" s="111"/>
      <c r="I1114" s="111"/>
      <c r="J1114" s="111"/>
      <c r="K1114" s="111"/>
      <c r="L1114" s="111"/>
      <c r="M1114" s="111"/>
      <c r="N1114" s="111"/>
      <c r="O1114" s="111"/>
      <c r="P1114" s="111"/>
      <c r="Q1114" s="111"/>
      <c r="R1114" s="111"/>
      <c r="S1114" s="111"/>
      <c r="T1114" s="111"/>
      <c r="U1114" s="111"/>
      <c r="V1114" s="111"/>
      <c r="W1114" s="1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</row>
    <row r="1115" spans="1:78" s="45" customFormat="1" x14ac:dyDescent="0.2">
      <c r="A1115" s="111"/>
      <c r="B1115" s="111"/>
      <c r="C1115" s="111"/>
      <c r="D1115" s="111"/>
      <c r="E1115" s="111"/>
      <c r="F1115" s="111"/>
      <c r="G1115" s="111"/>
      <c r="H1115" s="111"/>
      <c r="I1115" s="111"/>
      <c r="J1115" s="111"/>
      <c r="K1115" s="111"/>
      <c r="L1115" s="111"/>
      <c r="M1115" s="111"/>
      <c r="N1115" s="111"/>
      <c r="O1115" s="111"/>
      <c r="P1115" s="111"/>
      <c r="Q1115" s="111"/>
      <c r="R1115" s="111"/>
      <c r="S1115" s="111"/>
      <c r="T1115" s="111"/>
      <c r="U1115" s="111"/>
      <c r="V1115" s="111"/>
      <c r="W1115" s="1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</row>
    <row r="1116" spans="1:78" s="45" customFormat="1" x14ac:dyDescent="0.2">
      <c r="A1116" s="111"/>
      <c r="B1116" s="111"/>
      <c r="C1116" s="111"/>
      <c r="D1116" s="111"/>
      <c r="E1116" s="111"/>
      <c r="F1116" s="111"/>
      <c r="G1116" s="111"/>
      <c r="H1116" s="111"/>
      <c r="I1116" s="111"/>
      <c r="J1116" s="111"/>
      <c r="K1116" s="111"/>
      <c r="L1116" s="111"/>
      <c r="M1116" s="111"/>
      <c r="N1116" s="111"/>
      <c r="O1116" s="111"/>
      <c r="P1116" s="111"/>
      <c r="Q1116" s="111"/>
      <c r="R1116" s="111"/>
      <c r="S1116" s="111"/>
      <c r="T1116" s="111"/>
      <c r="U1116" s="111"/>
      <c r="V1116" s="111"/>
      <c r="W1116" s="1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</row>
    <row r="1117" spans="1:78" s="45" customFormat="1" x14ac:dyDescent="0.2">
      <c r="A1117" s="111"/>
      <c r="B1117" s="111"/>
      <c r="C1117" s="111"/>
      <c r="D1117" s="111"/>
      <c r="E1117" s="111"/>
      <c r="F1117" s="111"/>
      <c r="G1117" s="111"/>
      <c r="H1117" s="111"/>
      <c r="I1117" s="111"/>
      <c r="J1117" s="111"/>
      <c r="K1117" s="111"/>
      <c r="L1117" s="111"/>
      <c r="M1117" s="111"/>
      <c r="N1117" s="111"/>
      <c r="O1117" s="111"/>
      <c r="P1117" s="111"/>
      <c r="Q1117" s="111"/>
      <c r="R1117" s="111"/>
      <c r="S1117" s="111"/>
      <c r="T1117" s="111"/>
      <c r="U1117" s="111"/>
      <c r="V1117" s="111"/>
      <c r="W1117" s="1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</row>
    <row r="1118" spans="1:78" s="45" customFormat="1" x14ac:dyDescent="0.2">
      <c r="A1118" s="111"/>
      <c r="B1118" s="111"/>
      <c r="C1118" s="111"/>
      <c r="D1118" s="111"/>
      <c r="E1118" s="111"/>
      <c r="F1118" s="111"/>
      <c r="G1118" s="111"/>
      <c r="H1118" s="111"/>
      <c r="I1118" s="111"/>
      <c r="J1118" s="111"/>
      <c r="K1118" s="111"/>
      <c r="L1118" s="111"/>
      <c r="M1118" s="111"/>
      <c r="N1118" s="111"/>
      <c r="O1118" s="111"/>
      <c r="P1118" s="111"/>
      <c r="Q1118" s="111"/>
      <c r="R1118" s="111"/>
      <c r="S1118" s="111"/>
      <c r="T1118" s="111"/>
      <c r="U1118" s="111"/>
      <c r="V1118" s="111"/>
      <c r="W1118" s="1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</row>
    <row r="1119" spans="1:78" s="45" customFormat="1" x14ac:dyDescent="0.2">
      <c r="A1119" s="111"/>
      <c r="B1119" s="111"/>
      <c r="C1119" s="111"/>
      <c r="D1119" s="111"/>
      <c r="E1119" s="111"/>
      <c r="F1119" s="111"/>
      <c r="G1119" s="111"/>
      <c r="H1119" s="111"/>
      <c r="I1119" s="111"/>
      <c r="J1119" s="111"/>
      <c r="K1119" s="111"/>
      <c r="L1119" s="111"/>
      <c r="M1119" s="111"/>
      <c r="N1119" s="111"/>
      <c r="O1119" s="111"/>
      <c r="P1119" s="111"/>
      <c r="Q1119" s="111"/>
      <c r="R1119" s="111"/>
      <c r="S1119" s="111"/>
      <c r="T1119" s="111"/>
      <c r="U1119" s="111"/>
      <c r="V1119" s="111"/>
      <c r="W1119" s="1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</row>
    <row r="1120" spans="1:78" s="45" customFormat="1" x14ac:dyDescent="0.2">
      <c r="A1120" s="111"/>
      <c r="B1120" s="111"/>
      <c r="C1120" s="111"/>
      <c r="D1120" s="111"/>
      <c r="E1120" s="111"/>
      <c r="F1120" s="111"/>
      <c r="G1120" s="111"/>
      <c r="H1120" s="111"/>
      <c r="I1120" s="111"/>
      <c r="J1120" s="111"/>
      <c r="K1120" s="111"/>
      <c r="L1120" s="111"/>
      <c r="M1120" s="111"/>
      <c r="N1120" s="111"/>
      <c r="O1120" s="111"/>
      <c r="P1120" s="111"/>
      <c r="Q1120" s="111"/>
      <c r="R1120" s="111"/>
      <c r="S1120" s="111"/>
      <c r="T1120" s="111"/>
      <c r="U1120" s="111"/>
      <c r="V1120" s="111"/>
      <c r="W1120" s="1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</row>
    <row r="1121" spans="1:78" s="45" customFormat="1" x14ac:dyDescent="0.2">
      <c r="A1121" s="111"/>
      <c r="B1121" s="111"/>
      <c r="C1121" s="111"/>
      <c r="D1121" s="111"/>
      <c r="E1121" s="111"/>
      <c r="F1121" s="111"/>
      <c r="G1121" s="111"/>
      <c r="H1121" s="111"/>
      <c r="I1121" s="111"/>
      <c r="J1121" s="111"/>
      <c r="K1121" s="111"/>
      <c r="L1121" s="111"/>
      <c r="M1121" s="111"/>
      <c r="N1121" s="111"/>
      <c r="O1121" s="111"/>
      <c r="P1121" s="111"/>
      <c r="Q1121" s="111"/>
      <c r="R1121" s="111"/>
      <c r="S1121" s="111"/>
      <c r="T1121" s="111"/>
      <c r="U1121" s="111"/>
      <c r="V1121" s="111"/>
      <c r="W1121" s="1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</row>
    <row r="1122" spans="1:78" s="45" customFormat="1" x14ac:dyDescent="0.2">
      <c r="A1122" s="111"/>
      <c r="B1122" s="111"/>
      <c r="C1122" s="111"/>
      <c r="D1122" s="111"/>
      <c r="E1122" s="111"/>
      <c r="F1122" s="111"/>
      <c r="G1122" s="111"/>
      <c r="H1122" s="111"/>
      <c r="I1122" s="111"/>
      <c r="J1122" s="111"/>
      <c r="K1122" s="111"/>
      <c r="L1122" s="111"/>
      <c r="M1122" s="111"/>
      <c r="N1122" s="111"/>
      <c r="O1122" s="111"/>
      <c r="P1122" s="111"/>
      <c r="Q1122" s="111"/>
      <c r="R1122" s="111"/>
      <c r="S1122" s="111"/>
      <c r="T1122" s="111"/>
      <c r="U1122" s="111"/>
      <c r="V1122" s="111"/>
      <c r="W1122" s="1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</row>
    <row r="1123" spans="1:78" s="45" customFormat="1" x14ac:dyDescent="0.2">
      <c r="A1123" s="111"/>
      <c r="B1123" s="111"/>
      <c r="C1123" s="111"/>
      <c r="D1123" s="111"/>
      <c r="E1123" s="111"/>
      <c r="F1123" s="111"/>
      <c r="G1123" s="111"/>
      <c r="H1123" s="111"/>
      <c r="I1123" s="111"/>
      <c r="J1123" s="111"/>
      <c r="K1123" s="111"/>
      <c r="L1123" s="111"/>
      <c r="M1123" s="111"/>
      <c r="N1123" s="111"/>
      <c r="O1123" s="111"/>
      <c r="P1123" s="111"/>
      <c r="Q1123" s="111"/>
      <c r="R1123" s="111"/>
      <c r="S1123" s="111"/>
      <c r="T1123" s="111"/>
      <c r="U1123" s="111"/>
      <c r="V1123" s="111"/>
      <c r="W1123" s="1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</row>
    <row r="1124" spans="1:78" s="45" customFormat="1" x14ac:dyDescent="0.2">
      <c r="A1124" s="111"/>
      <c r="B1124" s="111"/>
      <c r="C1124" s="111"/>
      <c r="D1124" s="111"/>
      <c r="E1124" s="111"/>
      <c r="F1124" s="111"/>
      <c r="G1124" s="111"/>
      <c r="H1124" s="111"/>
      <c r="I1124" s="111"/>
      <c r="J1124" s="111"/>
      <c r="K1124" s="111"/>
      <c r="L1124" s="111"/>
      <c r="M1124" s="111"/>
      <c r="N1124" s="111"/>
      <c r="O1124" s="111"/>
      <c r="P1124" s="111"/>
      <c r="Q1124" s="111"/>
      <c r="R1124" s="111"/>
      <c r="S1124" s="111"/>
      <c r="T1124" s="111"/>
      <c r="U1124" s="111"/>
      <c r="V1124" s="111"/>
      <c r="W1124" s="1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</row>
    <row r="1125" spans="1:78" s="45" customFormat="1" x14ac:dyDescent="0.2">
      <c r="A1125" s="111"/>
      <c r="B1125" s="111"/>
      <c r="C1125" s="111"/>
      <c r="D1125" s="111"/>
      <c r="E1125" s="111"/>
      <c r="F1125" s="111"/>
      <c r="G1125" s="111"/>
      <c r="H1125" s="111"/>
      <c r="I1125" s="111"/>
      <c r="J1125" s="111"/>
      <c r="K1125" s="111"/>
      <c r="L1125" s="111"/>
      <c r="M1125" s="111"/>
      <c r="N1125" s="111"/>
      <c r="O1125" s="111"/>
      <c r="P1125" s="111"/>
      <c r="Q1125" s="111"/>
      <c r="R1125" s="111"/>
      <c r="S1125" s="111"/>
      <c r="T1125" s="111"/>
      <c r="U1125" s="111"/>
      <c r="V1125" s="111"/>
      <c r="W1125" s="1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</row>
    <row r="1126" spans="1:78" s="45" customFormat="1" x14ac:dyDescent="0.2">
      <c r="A1126" s="111"/>
      <c r="B1126" s="111"/>
      <c r="C1126" s="111"/>
      <c r="D1126" s="111"/>
      <c r="E1126" s="111"/>
      <c r="F1126" s="111"/>
      <c r="G1126" s="111"/>
      <c r="H1126" s="111"/>
      <c r="I1126" s="111"/>
      <c r="J1126" s="111"/>
      <c r="K1126" s="111"/>
      <c r="L1126" s="111"/>
      <c r="M1126" s="111"/>
      <c r="N1126" s="111"/>
      <c r="O1126" s="111"/>
      <c r="P1126" s="111"/>
      <c r="Q1126" s="111"/>
      <c r="R1126" s="111"/>
      <c r="S1126" s="111"/>
      <c r="T1126" s="111"/>
      <c r="U1126" s="111"/>
      <c r="V1126" s="111"/>
      <c r="W1126" s="1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</row>
    <row r="1127" spans="1:78" s="45" customFormat="1" x14ac:dyDescent="0.2">
      <c r="A1127" s="111"/>
      <c r="B1127" s="111"/>
      <c r="C1127" s="111"/>
      <c r="D1127" s="111"/>
      <c r="E1127" s="111"/>
      <c r="F1127" s="111"/>
      <c r="G1127" s="111"/>
      <c r="H1127" s="111"/>
      <c r="I1127" s="111"/>
      <c r="J1127" s="111"/>
      <c r="K1127" s="111"/>
      <c r="L1127" s="111"/>
      <c r="M1127" s="111"/>
      <c r="N1127" s="111"/>
      <c r="O1127" s="111"/>
      <c r="P1127" s="111"/>
      <c r="Q1127" s="111"/>
      <c r="R1127" s="111"/>
      <c r="S1127" s="111"/>
      <c r="T1127" s="111"/>
      <c r="U1127" s="111"/>
      <c r="V1127" s="111"/>
      <c r="W1127" s="1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</row>
    <row r="1128" spans="1:78" s="45" customFormat="1" x14ac:dyDescent="0.2">
      <c r="A1128" s="111"/>
      <c r="B1128" s="111"/>
      <c r="C1128" s="111"/>
      <c r="D1128" s="111"/>
      <c r="E1128" s="111"/>
      <c r="F1128" s="111"/>
      <c r="G1128" s="111"/>
      <c r="H1128" s="111"/>
      <c r="I1128" s="111"/>
      <c r="J1128" s="111"/>
      <c r="K1128" s="111"/>
      <c r="L1128" s="111"/>
      <c r="M1128" s="111"/>
      <c r="N1128" s="111"/>
      <c r="O1128" s="111"/>
      <c r="P1128" s="111"/>
      <c r="Q1128" s="111"/>
      <c r="R1128" s="111"/>
      <c r="S1128" s="111"/>
      <c r="T1128" s="111"/>
      <c r="U1128" s="111"/>
      <c r="V1128" s="111"/>
      <c r="W1128" s="1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</row>
    <row r="1129" spans="1:78" s="45" customFormat="1" x14ac:dyDescent="0.2">
      <c r="A1129" s="111"/>
      <c r="B1129" s="111"/>
      <c r="C1129" s="111"/>
      <c r="D1129" s="111"/>
      <c r="E1129" s="111"/>
      <c r="F1129" s="111"/>
      <c r="G1129" s="111"/>
      <c r="H1129" s="111"/>
      <c r="I1129" s="111"/>
      <c r="J1129" s="111"/>
      <c r="K1129" s="111"/>
      <c r="L1129" s="111"/>
      <c r="M1129" s="111"/>
      <c r="N1129" s="111"/>
      <c r="O1129" s="111"/>
      <c r="P1129" s="111"/>
      <c r="Q1129" s="111"/>
      <c r="R1129" s="111"/>
      <c r="S1129" s="111"/>
      <c r="T1129" s="111"/>
      <c r="U1129" s="111"/>
      <c r="V1129" s="111"/>
      <c r="W1129" s="1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</row>
    <row r="1130" spans="1:78" s="45" customFormat="1" x14ac:dyDescent="0.2">
      <c r="A1130" s="111"/>
      <c r="B1130" s="111"/>
      <c r="C1130" s="111"/>
      <c r="D1130" s="111"/>
      <c r="E1130" s="111"/>
      <c r="F1130" s="111"/>
      <c r="G1130" s="111"/>
      <c r="H1130" s="111"/>
      <c r="I1130" s="111"/>
      <c r="J1130" s="111"/>
      <c r="K1130" s="111"/>
      <c r="L1130" s="111"/>
      <c r="M1130" s="111"/>
      <c r="N1130" s="111"/>
      <c r="O1130" s="111"/>
      <c r="P1130" s="111"/>
      <c r="Q1130" s="111"/>
      <c r="R1130" s="111"/>
      <c r="S1130" s="111"/>
      <c r="T1130" s="111"/>
      <c r="U1130" s="111"/>
      <c r="V1130" s="111"/>
      <c r="W1130" s="1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</row>
    <row r="1131" spans="1:78" s="45" customFormat="1" x14ac:dyDescent="0.2">
      <c r="A1131" s="111"/>
      <c r="B1131" s="111"/>
      <c r="C1131" s="111"/>
      <c r="D1131" s="111"/>
      <c r="E1131" s="111"/>
      <c r="F1131" s="111"/>
      <c r="G1131" s="111"/>
      <c r="H1131" s="111"/>
      <c r="I1131" s="111"/>
      <c r="J1131" s="111"/>
      <c r="K1131" s="111"/>
      <c r="L1131" s="111"/>
      <c r="M1131" s="111"/>
      <c r="N1131" s="111"/>
      <c r="O1131" s="111"/>
      <c r="P1131" s="111"/>
      <c r="Q1131" s="111"/>
      <c r="R1131" s="111"/>
      <c r="S1131" s="111"/>
      <c r="T1131" s="111"/>
      <c r="U1131" s="111"/>
      <c r="V1131" s="111"/>
      <c r="W1131" s="1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</row>
    <row r="1132" spans="1:78" s="45" customFormat="1" x14ac:dyDescent="0.2">
      <c r="A1132" s="111"/>
      <c r="B1132" s="111"/>
      <c r="C1132" s="111"/>
      <c r="D1132" s="111"/>
      <c r="E1132" s="111"/>
      <c r="F1132" s="111"/>
      <c r="G1132" s="111"/>
      <c r="H1132" s="111"/>
      <c r="I1132" s="111"/>
      <c r="J1132" s="111"/>
      <c r="K1132" s="111"/>
      <c r="L1132" s="111"/>
      <c r="M1132" s="111"/>
      <c r="N1132" s="111"/>
      <c r="O1132" s="111"/>
      <c r="P1132" s="111"/>
      <c r="Q1132" s="111"/>
      <c r="R1132" s="111"/>
      <c r="S1132" s="111"/>
      <c r="T1132" s="111"/>
      <c r="U1132" s="111"/>
      <c r="V1132" s="111"/>
      <c r="W1132" s="1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</row>
    <row r="1133" spans="1:78" s="45" customFormat="1" x14ac:dyDescent="0.2">
      <c r="A1133" s="111"/>
      <c r="B1133" s="111"/>
      <c r="C1133" s="111"/>
      <c r="D1133" s="111"/>
      <c r="E1133" s="111"/>
      <c r="F1133" s="111"/>
      <c r="G1133" s="111"/>
      <c r="H1133" s="111"/>
      <c r="I1133" s="111"/>
      <c r="J1133" s="111"/>
      <c r="K1133" s="111"/>
      <c r="L1133" s="111"/>
      <c r="M1133" s="111"/>
      <c r="N1133" s="111"/>
      <c r="O1133" s="111"/>
      <c r="P1133" s="111"/>
      <c r="Q1133" s="111"/>
      <c r="R1133" s="111"/>
      <c r="S1133" s="111"/>
      <c r="T1133" s="111"/>
      <c r="U1133" s="111"/>
      <c r="V1133" s="111"/>
      <c r="W1133" s="1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</row>
    <row r="1134" spans="1:78" s="45" customFormat="1" x14ac:dyDescent="0.2">
      <c r="A1134" s="111"/>
      <c r="B1134" s="111"/>
      <c r="C1134" s="111"/>
      <c r="D1134" s="111"/>
      <c r="E1134" s="111"/>
      <c r="F1134" s="111"/>
      <c r="G1134" s="111"/>
      <c r="H1134" s="111"/>
      <c r="I1134" s="111"/>
      <c r="J1134" s="111"/>
      <c r="K1134" s="111"/>
      <c r="L1134" s="111"/>
      <c r="M1134" s="111"/>
      <c r="N1134" s="111"/>
      <c r="O1134" s="111"/>
      <c r="P1134" s="111"/>
      <c r="Q1134" s="111"/>
      <c r="R1134" s="111"/>
      <c r="S1134" s="111"/>
      <c r="T1134" s="111"/>
      <c r="U1134" s="111"/>
      <c r="V1134" s="111"/>
      <c r="W1134" s="1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</row>
    <row r="1135" spans="1:78" s="45" customFormat="1" x14ac:dyDescent="0.2">
      <c r="A1135" s="111"/>
      <c r="B1135" s="111"/>
      <c r="C1135" s="111"/>
      <c r="D1135" s="111"/>
      <c r="E1135" s="111"/>
      <c r="F1135" s="111"/>
      <c r="G1135" s="111"/>
      <c r="H1135" s="111"/>
      <c r="I1135" s="111"/>
      <c r="J1135" s="111"/>
      <c r="K1135" s="111"/>
      <c r="L1135" s="111"/>
      <c r="M1135" s="111"/>
      <c r="N1135" s="111"/>
      <c r="O1135" s="111"/>
      <c r="P1135" s="111"/>
      <c r="Q1135" s="111"/>
      <c r="R1135" s="111"/>
      <c r="S1135" s="111"/>
      <c r="T1135" s="111"/>
      <c r="U1135" s="111"/>
      <c r="V1135" s="111"/>
      <c r="W1135" s="1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</row>
    <row r="1136" spans="1:78" s="45" customFormat="1" x14ac:dyDescent="0.2">
      <c r="A1136" s="111"/>
      <c r="B1136" s="111"/>
      <c r="C1136" s="111"/>
      <c r="D1136" s="111"/>
      <c r="E1136" s="111"/>
      <c r="F1136" s="111"/>
      <c r="G1136" s="111"/>
      <c r="H1136" s="111"/>
      <c r="I1136" s="111"/>
      <c r="J1136" s="111"/>
      <c r="K1136" s="111"/>
      <c r="L1136" s="111"/>
      <c r="M1136" s="111"/>
      <c r="N1136" s="111"/>
      <c r="O1136" s="111"/>
      <c r="P1136" s="111"/>
      <c r="Q1136" s="111"/>
      <c r="R1136" s="111"/>
      <c r="S1136" s="111"/>
      <c r="T1136" s="111"/>
      <c r="U1136" s="111"/>
      <c r="V1136" s="111"/>
      <c r="W1136" s="1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</row>
    <row r="1137" spans="1:78" s="45" customFormat="1" x14ac:dyDescent="0.2">
      <c r="A1137" s="111"/>
      <c r="B1137" s="111"/>
      <c r="C1137" s="111"/>
      <c r="D1137" s="111"/>
      <c r="E1137" s="111"/>
      <c r="F1137" s="111"/>
      <c r="G1137" s="111"/>
      <c r="H1137" s="111"/>
      <c r="I1137" s="111"/>
      <c r="J1137" s="111"/>
      <c r="K1137" s="111"/>
      <c r="L1137" s="111"/>
      <c r="M1137" s="111"/>
      <c r="N1137" s="111"/>
      <c r="O1137" s="111"/>
      <c r="P1137" s="111"/>
      <c r="Q1137" s="111"/>
      <c r="R1137" s="111"/>
      <c r="S1137" s="111"/>
      <c r="T1137" s="111"/>
      <c r="U1137" s="111"/>
      <c r="V1137" s="111"/>
      <c r="W1137" s="1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</row>
    <row r="1138" spans="1:78" s="45" customFormat="1" x14ac:dyDescent="0.2">
      <c r="A1138" s="111"/>
      <c r="B1138" s="111"/>
      <c r="C1138" s="111"/>
      <c r="D1138" s="111"/>
      <c r="E1138" s="111"/>
      <c r="F1138" s="111"/>
      <c r="G1138" s="111"/>
      <c r="H1138" s="111"/>
      <c r="I1138" s="111"/>
      <c r="J1138" s="111"/>
      <c r="K1138" s="111"/>
      <c r="L1138" s="111"/>
      <c r="M1138" s="111"/>
      <c r="N1138" s="111"/>
      <c r="O1138" s="111"/>
      <c r="P1138" s="111"/>
      <c r="Q1138" s="111"/>
      <c r="R1138" s="111"/>
      <c r="S1138" s="111"/>
      <c r="T1138" s="111"/>
      <c r="U1138" s="111"/>
      <c r="V1138" s="111"/>
      <c r="W1138" s="1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</row>
    <row r="1139" spans="1:78" s="45" customFormat="1" x14ac:dyDescent="0.2">
      <c r="A1139" s="111"/>
      <c r="B1139" s="111"/>
      <c r="C1139" s="111"/>
      <c r="D1139" s="111"/>
      <c r="E1139" s="111"/>
      <c r="F1139" s="111"/>
      <c r="G1139" s="111"/>
      <c r="H1139" s="111"/>
      <c r="I1139" s="111"/>
      <c r="J1139" s="111"/>
      <c r="K1139" s="111"/>
      <c r="L1139" s="111"/>
      <c r="M1139" s="111"/>
      <c r="N1139" s="111"/>
      <c r="O1139" s="111"/>
      <c r="P1139" s="111"/>
      <c r="Q1139" s="111"/>
      <c r="R1139" s="111"/>
      <c r="S1139" s="111"/>
      <c r="T1139" s="111"/>
      <c r="U1139" s="111"/>
      <c r="V1139" s="111"/>
      <c r="W1139" s="1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</row>
    <row r="1140" spans="1:78" s="45" customFormat="1" x14ac:dyDescent="0.2">
      <c r="A1140" s="111"/>
      <c r="B1140" s="111"/>
      <c r="C1140" s="111"/>
      <c r="D1140" s="111"/>
      <c r="E1140" s="111"/>
      <c r="F1140" s="111"/>
      <c r="G1140" s="111"/>
      <c r="H1140" s="111"/>
      <c r="I1140" s="111"/>
      <c r="J1140" s="111"/>
      <c r="K1140" s="111"/>
      <c r="L1140" s="111"/>
      <c r="M1140" s="111"/>
      <c r="N1140" s="111"/>
      <c r="O1140" s="111"/>
      <c r="P1140" s="111"/>
      <c r="Q1140" s="111"/>
      <c r="R1140" s="111"/>
      <c r="S1140" s="111"/>
      <c r="T1140" s="111"/>
      <c r="U1140" s="111"/>
      <c r="V1140" s="111"/>
      <c r="W1140" s="1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</row>
    <row r="1141" spans="1:78" s="45" customFormat="1" x14ac:dyDescent="0.2">
      <c r="A1141" s="111"/>
      <c r="B1141" s="111"/>
      <c r="C1141" s="111"/>
      <c r="D1141" s="111"/>
      <c r="E1141" s="111"/>
      <c r="F1141" s="111"/>
      <c r="G1141" s="111"/>
      <c r="H1141" s="111"/>
      <c r="I1141" s="111"/>
      <c r="J1141" s="111"/>
      <c r="K1141" s="111"/>
      <c r="L1141" s="111"/>
      <c r="M1141" s="111"/>
      <c r="N1141" s="111"/>
      <c r="O1141" s="111"/>
      <c r="P1141" s="111"/>
      <c r="Q1141" s="111"/>
      <c r="R1141" s="111"/>
      <c r="S1141" s="111"/>
      <c r="T1141" s="111"/>
      <c r="U1141" s="111"/>
      <c r="V1141" s="111"/>
      <c r="W1141" s="1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</row>
    <row r="1142" spans="1:78" s="45" customFormat="1" x14ac:dyDescent="0.2">
      <c r="A1142" s="111"/>
      <c r="B1142" s="111"/>
      <c r="C1142" s="111"/>
      <c r="D1142" s="111"/>
      <c r="E1142" s="111"/>
      <c r="F1142" s="111"/>
      <c r="G1142" s="111"/>
      <c r="H1142" s="111"/>
      <c r="I1142" s="111"/>
      <c r="J1142" s="111"/>
      <c r="K1142" s="111"/>
      <c r="L1142" s="111"/>
      <c r="M1142" s="111"/>
      <c r="N1142" s="111"/>
      <c r="O1142" s="111"/>
      <c r="P1142" s="111"/>
      <c r="Q1142" s="111"/>
      <c r="R1142" s="111"/>
      <c r="S1142" s="111"/>
      <c r="T1142" s="111"/>
      <c r="U1142" s="111"/>
      <c r="V1142" s="111"/>
      <c r="W1142" s="1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</row>
    <row r="1143" spans="1:78" s="45" customFormat="1" x14ac:dyDescent="0.2">
      <c r="A1143" s="111"/>
      <c r="B1143" s="111"/>
      <c r="C1143" s="111"/>
      <c r="D1143" s="111"/>
      <c r="E1143" s="111"/>
      <c r="F1143" s="111"/>
      <c r="G1143" s="111"/>
      <c r="H1143" s="111"/>
      <c r="I1143" s="111"/>
      <c r="J1143" s="111"/>
      <c r="K1143" s="111"/>
      <c r="L1143" s="111"/>
      <c r="M1143" s="111"/>
      <c r="N1143" s="111"/>
      <c r="O1143" s="111"/>
      <c r="P1143" s="111"/>
      <c r="Q1143" s="111"/>
      <c r="R1143" s="111"/>
      <c r="S1143" s="111"/>
      <c r="T1143" s="111"/>
      <c r="U1143" s="111"/>
      <c r="V1143" s="111"/>
      <c r="W1143" s="1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</row>
    <row r="1144" spans="1:78" s="45" customFormat="1" x14ac:dyDescent="0.2">
      <c r="A1144" s="111"/>
      <c r="B1144" s="111"/>
      <c r="C1144" s="111"/>
      <c r="D1144" s="111"/>
      <c r="E1144" s="111"/>
      <c r="F1144" s="111"/>
      <c r="G1144" s="111"/>
      <c r="H1144" s="111"/>
      <c r="I1144" s="111"/>
      <c r="J1144" s="111"/>
      <c r="K1144" s="111"/>
      <c r="L1144" s="111"/>
      <c r="M1144" s="111"/>
      <c r="N1144" s="111"/>
      <c r="O1144" s="111"/>
      <c r="P1144" s="111"/>
      <c r="Q1144" s="111"/>
      <c r="R1144" s="111"/>
      <c r="S1144" s="111"/>
      <c r="T1144" s="111"/>
      <c r="U1144" s="111"/>
      <c r="V1144" s="111"/>
      <c r="W1144" s="1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</row>
    <row r="1145" spans="1:78" s="45" customFormat="1" x14ac:dyDescent="0.2">
      <c r="A1145" s="111"/>
      <c r="B1145" s="111"/>
      <c r="C1145" s="111"/>
      <c r="D1145" s="111"/>
      <c r="E1145" s="111"/>
      <c r="F1145" s="111"/>
      <c r="G1145" s="111"/>
      <c r="H1145" s="111"/>
      <c r="I1145" s="111"/>
      <c r="J1145" s="111"/>
      <c r="K1145" s="111"/>
      <c r="L1145" s="111"/>
      <c r="M1145" s="111"/>
      <c r="N1145" s="111"/>
      <c r="O1145" s="111"/>
      <c r="P1145" s="111"/>
      <c r="Q1145" s="111"/>
      <c r="R1145" s="111"/>
      <c r="S1145" s="111"/>
      <c r="T1145" s="111"/>
      <c r="U1145" s="111"/>
      <c r="V1145" s="111"/>
      <c r="W1145" s="1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</row>
    <row r="1146" spans="1:78" s="45" customFormat="1" x14ac:dyDescent="0.2">
      <c r="A1146" s="111"/>
      <c r="B1146" s="111"/>
      <c r="C1146" s="111"/>
      <c r="D1146" s="111"/>
      <c r="E1146" s="111"/>
      <c r="F1146" s="111"/>
      <c r="G1146" s="111"/>
      <c r="H1146" s="111"/>
      <c r="I1146" s="111"/>
      <c r="J1146" s="111"/>
      <c r="K1146" s="111"/>
      <c r="L1146" s="111"/>
      <c r="M1146" s="111"/>
      <c r="N1146" s="111"/>
      <c r="O1146" s="111"/>
      <c r="P1146" s="111"/>
      <c r="Q1146" s="111"/>
      <c r="R1146" s="111"/>
      <c r="S1146" s="111"/>
      <c r="T1146" s="111"/>
      <c r="U1146" s="111"/>
      <c r="V1146" s="111"/>
      <c r="W1146" s="1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</row>
    <row r="1147" spans="1:78" s="45" customFormat="1" x14ac:dyDescent="0.2">
      <c r="A1147" s="111"/>
      <c r="B1147" s="111"/>
      <c r="C1147" s="111"/>
      <c r="D1147" s="111"/>
      <c r="E1147" s="111"/>
      <c r="F1147" s="111"/>
      <c r="G1147" s="111"/>
      <c r="H1147" s="111"/>
      <c r="I1147" s="111"/>
      <c r="J1147" s="111"/>
      <c r="K1147" s="111"/>
      <c r="L1147" s="111"/>
      <c r="M1147" s="111"/>
      <c r="N1147" s="111"/>
      <c r="O1147" s="111"/>
      <c r="P1147" s="111"/>
      <c r="Q1147" s="111"/>
      <c r="R1147" s="111"/>
      <c r="S1147" s="111"/>
      <c r="T1147" s="111"/>
      <c r="U1147" s="111"/>
      <c r="V1147" s="111"/>
      <c r="W1147" s="1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</row>
    <row r="1148" spans="1:78" s="45" customFormat="1" x14ac:dyDescent="0.2">
      <c r="A1148" s="111"/>
      <c r="B1148" s="111"/>
      <c r="C1148" s="111"/>
      <c r="D1148" s="111"/>
      <c r="E1148" s="111"/>
      <c r="F1148" s="111"/>
      <c r="G1148" s="111"/>
      <c r="H1148" s="111"/>
      <c r="I1148" s="111"/>
      <c r="J1148" s="111"/>
      <c r="K1148" s="111"/>
      <c r="L1148" s="111"/>
      <c r="M1148" s="111"/>
      <c r="N1148" s="111"/>
      <c r="O1148" s="111"/>
      <c r="P1148" s="111"/>
      <c r="Q1148" s="111"/>
      <c r="R1148" s="111"/>
      <c r="S1148" s="111"/>
      <c r="T1148" s="111"/>
      <c r="U1148" s="111"/>
      <c r="V1148" s="111"/>
      <c r="W1148" s="1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</row>
    <row r="1149" spans="1:78" s="45" customFormat="1" x14ac:dyDescent="0.2">
      <c r="A1149" s="111"/>
      <c r="B1149" s="111"/>
      <c r="C1149" s="111"/>
      <c r="D1149" s="111"/>
      <c r="E1149" s="111"/>
      <c r="F1149" s="111"/>
      <c r="G1149" s="111"/>
      <c r="H1149" s="111"/>
      <c r="I1149" s="111"/>
      <c r="J1149" s="111"/>
      <c r="K1149" s="111"/>
      <c r="L1149" s="111"/>
      <c r="M1149" s="111"/>
      <c r="N1149" s="111"/>
      <c r="O1149" s="111"/>
      <c r="P1149" s="111"/>
      <c r="Q1149" s="111"/>
      <c r="R1149" s="111"/>
      <c r="S1149" s="111"/>
      <c r="T1149" s="111"/>
      <c r="U1149" s="111"/>
      <c r="V1149" s="111"/>
      <c r="W1149" s="1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</row>
    <row r="1150" spans="1:78" s="45" customFormat="1" x14ac:dyDescent="0.2">
      <c r="A1150" s="111"/>
      <c r="B1150" s="111"/>
      <c r="C1150" s="111"/>
      <c r="D1150" s="111"/>
      <c r="E1150" s="111"/>
      <c r="F1150" s="111"/>
      <c r="G1150" s="111"/>
      <c r="H1150" s="111"/>
      <c r="I1150" s="111"/>
      <c r="J1150" s="111"/>
      <c r="K1150" s="111"/>
      <c r="L1150" s="111"/>
      <c r="M1150" s="111"/>
      <c r="N1150" s="111"/>
      <c r="O1150" s="111"/>
      <c r="P1150" s="111"/>
      <c r="Q1150" s="111"/>
      <c r="R1150" s="111"/>
      <c r="S1150" s="111"/>
      <c r="T1150" s="111"/>
      <c r="U1150" s="111"/>
      <c r="V1150" s="111"/>
      <c r="W1150" s="1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</row>
    <row r="1151" spans="1:78" s="45" customFormat="1" x14ac:dyDescent="0.2">
      <c r="A1151" s="111"/>
      <c r="B1151" s="111"/>
      <c r="C1151" s="111"/>
      <c r="D1151" s="111"/>
      <c r="E1151" s="111"/>
      <c r="F1151" s="111"/>
      <c r="G1151" s="111"/>
      <c r="H1151" s="111"/>
      <c r="I1151" s="111"/>
      <c r="J1151" s="111"/>
      <c r="K1151" s="111"/>
      <c r="L1151" s="111"/>
      <c r="M1151" s="111"/>
      <c r="N1151" s="111"/>
      <c r="O1151" s="111"/>
      <c r="P1151" s="111"/>
      <c r="Q1151" s="111"/>
      <c r="R1151" s="111"/>
      <c r="S1151" s="111"/>
      <c r="T1151" s="111"/>
      <c r="U1151" s="111"/>
      <c r="V1151" s="111"/>
      <c r="W1151" s="1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</row>
    <row r="1152" spans="1:78" s="45" customFormat="1" x14ac:dyDescent="0.2">
      <c r="A1152" s="111"/>
      <c r="B1152" s="111"/>
      <c r="C1152" s="111"/>
      <c r="D1152" s="111"/>
      <c r="E1152" s="111"/>
      <c r="F1152" s="111"/>
      <c r="G1152" s="111"/>
      <c r="H1152" s="111"/>
      <c r="I1152" s="111"/>
      <c r="J1152" s="111"/>
      <c r="K1152" s="111"/>
      <c r="L1152" s="111"/>
      <c r="M1152" s="111"/>
      <c r="N1152" s="111"/>
      <c r="O1152" s="111"/>
      <c r="P1152" s="111"/>
      <c r="Q1152" s="111"/>
      <c r="R1152" s="111"/>
      <c r="S1152" s="111"/>
      <c r="T1152" s="111"/>
      <c r="U1152" s="111"/>
      <c r="V1152" s="111"/>
      <c r="W1152" s="1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</row>
    <row r="1153" spans="1:78" s="45" customFormat="1" x14ac:dyDescent="0.2">
      <c r="A1153" s="111"/>
      <c r="B1153" s="111"/>
      <c r="C1153" s="111"/>
      <c r="D1153" s="111"/>
      <c r="E1153" s="111"/>
      <c r="F1153" s="111"/>
      <c r="G1153" s="111"/>
      <c r="H1153" s="111"/>
      <c r="I1153" s="111"/>
      <c r="J1153" s="111"/>
      <c r="K1153" s="111"/>
      <c r="L1153" s="111"/>
      <c r="M1153" s="111"/>
      <c r="N1153" s="111"/>
      <c r="O1153" s="111"/>
      <c r="P1153" s="111"/>
      <c r="Q1153" s="111"/>
      <c r="R1153" s="111"/>
      <c r="S1153" s="111"/>
      <c r="T1153" s="111"/>
      <c r="U1153" s="111"/>
      <c r="V1153" s="111"/>
      <c r="W1153" s="1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</row>
    <row r="1154" spans="1:78" s="45" customFormat="1" x14ac:dyDescent="0.2">
      <c r="A1154" s="111"/>
      <c r="B1154" s="111"/>
      <c r="C1154" s="111"/>
      <c r="D1154" s="111"/>
      <c r="E1154" s="111"/>
      <c r="F1154" s="111"/>
      <c r="G1154" s="111"/>
      <c r="H1154" s="111"/>
      <c r="I1154" s="111"/>
      <c r="J1154" s="111"/>
      <c r="K1154" s="111"/>
      <c r="L1154" s="111"/>
      <c r="M1154" s="111"/>
      <c r="N1154" s="111"/>
      <c r="O1154" s="111"/>
      <c r="P1154" s="111"/>
      <c r="Q1154" s="111"/>
      <c r="R1154" s="111"/>
      <c r="S1154" s="111"/>
      <c r="T1154" s="111"/>
      <c r="U1154" s="111"/>
      <c r="V1154" s="111"/>
      <c r="W1154" s="1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</row>
    <row r="1155" spans="1:78" s="45" customFormat="1" x14ac:dyDescent="0.2">
      <c r="A1155" s="111"/>
      <c r="B1155" s="111"/>
      <c r="C1155" s="111"/>
      <c r="D1155" s="111"/>
      <c r="E1155" s="111"/>
      <c r="F1155" s="111"/>
      <c r="G1155" s="111"/>
      <c r="H1155" s="111"/>
      <c r="I1155" s="111"/>
      <c r="J1155" s="111"/>
      <c r="K1155" s="111"/>
      <c r="L1155" s="111"/>
      <c r="M1155" s="111"/>
      <c r="N1155" s="111"/>
      <c r="O1155" s="111"/>
      <c r="P1155" s="111"/>
      <c r="Q1155" s="111"/>
      <c r="R1155" s="111"/>
      <c r="S1155" s="111"/>
      <c r="T1155" s="111"/>
      <c r="U1155" s="111"/>
      <c r="V1155" s="111"/>
      <c r="W1155" s="1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</row>
    <row r="1156" spans="1:78" s="45" customFormat="1" x14ac:dyDescent="0.2">
      <c r="A1156" s="111"/>
      <c r="B1156" s="111"/>
      <c r="C1156" s="111"/>
      <c r="D1156" s="111"/>
      <c r="E1156" s="111"/>
      <c r="F1156" s="111"/>
      <c r="G1156" s="111"/>
      <c r="H1156" s="111"/>
      <c r="I1156" s="111"/>
      <c r="J1156" s="111"/>
      <c r="K1156" s="111"/>
      <c r="L1156" s="111"/>
      <c r="M1156" s="111"/>
      <c r="N1156" s="111"/>
      <c r="O1156" s="111"/>
      <c r="P1156" s="111"/>
      <c r="Q1156" s="111"/>
      <c r="R1156" s="111"/>
      <c r="S1156" s="111"/>
      <c r="T1156" s="111"/>
      <c r="U1156" s="111"/>
      <c r="V1156" s="111"/>
      <c r="W1156" s="1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</row>
    <row r="1157" spans="1:78" s="45" customFormat="1" x14ac:dyDescent="0.2">
      <c r="A1157" s="111"/>
      <c r="B1157" s="111"/>
      <c r="C1157" s="111"/>
      <c r="D1157" s="111"/>
      <c r="E1157" s="111"/>
      <c r="F1157" s="111"/>
      <c r="G1157" s="111"/>
      <c r="H1157" s="111"/>
      <c r="I1157" s="111"/>
      <c r="J1157" s="111"/>
      <c r="K1157" s="111"/>
      <c r="L1157" s="111"/>
      <c r="M1157" s="111"/>
      <c r="N1157" s="111"/>
      <c r="O1157" s="111"/>
      <c r="P1157" s="111"/>
      <c r="Q1157" s="111"/>
      <c r="R1157" s="111"/>
      <c r="S1157" s="111"/>
      <c r="T1157" s="111"/>
      <c r="U1157" s="111"/>
      <c r="V1157" s="111"/>
      <c r="W1157" s="1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</row>
    <row r="1158" spans="1:78" s="45" customFormat="1" x14ac:dyDescent="0.2">
      <c r="A1158" s="111"/>
      <c r="B1158" s="111"/>
      <c r="C1158" s="111"/>
      <c r="D1158" s="111"/>
      <c r="E1158" s="111"/>
      <c r="F1158" s="111"/>
      <c r="G1158" s="111"/>
      <c r="H1158" s="111"/>
      <c r="I1158" s="111"/>
      <c r="J1158" s="111"/>
      <c r="K1158" s="111"/>
      <c r="L1158" s="111"/>
      <c r="M1158" s="111"/>
      <c r="N1158" s="111"/>
      <c r="O1158" s="111"/>
      <c r="P1158" s="111"/>
      <c r="Q1158" s="111"/>
      <c r="R1158" s="111"/>
      <c r="S1158" s="111"/>
      <c r="T1158" s="111"/>
      <c r="U1158" s="111"/>
      <c r="V1158" s="111"/>
      <c r="W1158" s="1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</row>
    <row r="1159" spans="1:78" s="45" customFormat="1" x14ac:dyDescent="0.2">
      <c r="A1159" s="111"/>
      <c r="B1159" s="111"/>
      <c r="C1159" s="111"/>
      <c r="D1159" s="111"/>
      <c r="E1159" s="111"/>
      <c r="F1159" s="111"/>
      <c r="G1159" s="111"/>
      <c r="H1159" s="111"/>
      <c r="I1159" s="111"/>
      <c r="J1159" s="111"/>
      <c r="K1159" s="111"/>
      <c r="L1159" s="111"/>
      <c r="M1159" s="111"/>
      <c r="N1159" s="111"/>
      <c r="O1159" s="111"/>
      <c r="P1159" s="111"/>
      <c r="Q1159" s="111"/>
      <c r="R1159" s="111"/>
      <c r="S1159" s="111"/>
      <c r="T1159" s="111"/>
      <c r="U1159" s="111"/>
      <c r="V1159" s="111"/>
      <c r="W1159" s="1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</row>
    <row r="1160" spans="1:78" s="45" customFormat="1" x14ac:dyDescent="0.2">
      <c r="A1160" s="111"/>
      <c r="B1160" s="111"/>
      <c r="C1160" s="111"/>
      <c r="D1160" s="111"/>
      <c r="E1160" s="111"/>
      <c r="F1160" s="111"/>
      <c r="G1160" s="111"/>
      <c r="H1160" s="111"/>
      <c r="I1160" s="111"/>
      <c r="J1160" s="111"/>
      <c r="K1160" s="111"/>
      <c r="L1160" s="111"/>
      <c r="M1160" s="111"/>
      <c r="N1160" s="111"/>
      <c r="O1160" s="111"/>
      <c r="P1160" s="111"/>
      <c r="Q1160" s="111"/>
      <c r="R1160" s="111"/>
      <c r="S1160" s="111"/>
      <c r="T1160" s="111"/>
      <c r="U1160" s="111"/>
      <c r="V1160" s="111"/>
      <c r="W1160" s="1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</row>
    <row r="1161" spans="1:78" s="45" customFormat="1" x14ac:dyDescent="0.2">
      <c r="A1161" s="111"/>
      <c r="B1161" s="111"/>
      <c r="C1161" s="111"/>
      <c r="D1161" s="111"/>
      <c r="E1161" s="111"/>
      <c r="F1161" s="111"/>
      <c r="G1161" s="111"/>
      <c r="H1161" s="111"/>
      <c r="I1161" s="111"/>
      <c r="J1161" s="111"/>
      <c r="K1161" s="111"/>
      <c r="L1161" s="111"/>
      <c r="M1161" s="111"/>
      <c r="N1161" s="111"/>
      <c r="O1161" s="111"/>
      <c r="P1161" s="111"/>
      <c r="Q1161" s="111"/>
      <c r="R1161" s="111"/>
      <c r="S1161" s="111"/>
      <c r="T1161" s="111"/>
      <c r="U1161" s="111"/>
      <c r="V1161" s="111"/>
      <c r="W1161" s="1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</row>
    <row r="1162" spans="1:78" s="45" customFormat="1" x14ac:dyDescent="0.2">
      <c r="A1162" s="111"/>
      <c r="B1162" s="111"/>
      <c r="C1162" s="111"/>
      <c r="D1162" s="111"/>
      <c r="E1162" s="111"/>
      <c r="F1162" s="111"/>
      <c r="G1162" s="111"/>
      <c r="H1162" s="111"/>
      <c r="I1162" s="111"/>
      <c r="J1162" s="111"/>
      <c r="K1162" s="111"/>
      <c r="L1162" s="111"/>
      <c r="M1162" s="111"/>
      <c r="N1162" s="111"/>
      <c r="O1162" s="111"/>
      <c r="P1162" s="111"/>
      <c r="Q1162" s="111"/>
      <c r="R1162" s="111"/>
      <c r="S1162" s="111"/>
      <c r="T1162" s="111"/>
      <c r="U1162" s="111"/>
      <c r="V1162" s="111"/>
      <c r="W1162" s="1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</row>
    <row r="1163" spans="1:78" s="45" customFormat="1" x14ac:dyDescent="0.2">
      <c r="A1163" s="111"/>
      <c r="B1163" s="111"/>
      <c r="C1163" s="111"/>
      <c r="D1163" s="111"/>
      <c r="E1163" s="111"/>
      <c r="F1163" s="111"/>
      <c r="G1163" s="111"/>
      <c r="H1163" s="111"/>
      <c r="I1163" s="111"/>
      <c r="J1163" s="111"/>
      <c r="K1163" s="111"/>
      <c r="L1163" s="111"/>
      <c r="M1163" s="111"/>
      <c r="N1163" s="111"/>
      <c r="O1163" s="111"/>
      <c r="P1163" s="111"/>
      <c r="Q1163" s="111"/>
      <c r="R1163" s="111"/>
      <c r="S1163" s="111"/>
      <c r="T1163" s="111"/>
      <c r="U1163" s="111"/>
      <c r="V1163" s="111"/>
      <c r="W1163" s="1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</row>
    <row r="1164" spans="1:78" s="45" customFormat="1" x14ac:dyDescent="0.2">
      <c r="A1164" s="111"/>
      <c r="B1164" s="111"/>
      <c r="C1164" s="111"/>
      <c r="D1164" s="111"/>
      <c r="E1164" s="111"/>
      <c r="F1164" s="111"/>
      <c r="G1164" s="111"/>
      <c r="H1164" s="111"/>
      <c r="I1164" s="111"/>
      <c r="J1164" s="111"/>
      <c r="K1164" s="111"/>
      <c r="L1164" s="111"/>
      <c r="M1164" s="111"/>
      <c r="N1164" s="111"/>
      <c r="O1164" s="111"/>
      <c r="P1164" s="111"/>
      <c r="Q1164" s="111"/>
      <c r="R1164" s="111"/>
      <c r="S1164" s="111"/>
      <c r="T1164" s="111"/>
      <c r="U1164" s="111"/>
      <c r="V1164" s="111"/>
      <c r="W1164" s="1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</row>
    <row r="1165" spans="1:78" s="45" customFormat="1" x14ac:dyDescent="0.2">
      <c r="A1165" s="111"/>
      <c r="B1165" s="111"/>
      <c r="C1165" s="111"/>
      <c r="D1165" s="111"/>
      <c r="E1165" s="111"/>
      <c r="F1165" s="111"/>
      <c r="G1165" s="111"/>
      <c r="H1165" s="111"/>
      <c r="I1165" s="111"/>
      <c r="J1165" s="111"/>
      <c r="K1165" s="111"/>
      <c r="L1165" s="111"/>
      <c r="M1165" s="111"/>
      <c r="N1165" s="111"/>
      <c r="O1165" s="111"/>
      <c r="P1165" s="111"/>
      <c r="Q1165" s="111"/>
      <c r="R1165" s="111"/>
      <c r="S1165" s="111"/>
      <c r="T1165" s="111"/>
      <c r="U1165" s="111"/>
      <c r="V1165" s="111"/>
      <c r="W1165" s="1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</row>
    <row r="1166" spans="1:78" s="45" customFormat="1" x14ac:dyDescent="0.2">
      <c r="A1166" s="111"/>
      <c r="B1166" s="111"/>
      <c r="C1166" s="111"/>
      <c r="D1166" s="111"/>
      <c r="E1166" s="111"/>
      <c r="F1166" s="111"/>
      <c r="G1166" s="111"/>
      <c r="H1166" s="111"/>
      <c r="I1166" s="111"/>
      <c r="J1166" s="111"/>
      <c r="K1166" s="111"/>
      <c r="L1166" s="111"/>
      <c r="M1166" s="111"/>
      <c r="N1166" s="111"/>
      <c r="O1166" s="111"/>
      <c r="P1166" s="111"/>
      <c r="Q1166" s="111"/>
      <c r="R1166" s="111"/>
      <c r="S1166" s="111"/>
      <c r="T1166" s="111"/>
      <c r="U1166" s="111"/>
      <c r="V1166" s="111"/>
      <c r="W1166" s="1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</row>
    <row r="1167" spans="1:78" s="45" customFormat="1" x14ac:dyDescent="0.2">
      <c r="A1167" s="111"/>
      <c r="B1167" s="111"/>
      <c r="C1167" s="111"/>
      <c r="D1167" s="111"/>
      <c r="E1167" s="111"/>
      <c r="F1167" s="111"/>
      <c r="G1167" s="111"/>
      <c r="H1167" s="111"/>
      <c r="I1167" s="111"/>
      <c r="J1167" s="111"/>
      <c r="K1167" s="111"/>
      <c r="L1167" s="111"/>
      <c r="M1167" s="111"/>
      <c r="N1167" s="111"/>
      <c r="O1167" s="111"/>
      <c r="P1167" s="111"/>
      <c r="Q1167" s="111"/>
      <c r="R1167" s="111"/>
      <c r="S1167" s="111"/>
      <c r="T1167" s="111"/>
      <c r="U1167" s="111"/>
      <c r="V1167" s="111"/>
      <c r="W1167" s="1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</row>
    <row r="1168" spans="1:78" s="45" customFormat="1" x14ac:dyDescent="0.2">
      <c r="A1168" s="111"/>
      <c r="B1168" s="111"/>
      <c r="C1168" s="111"/>
      <c r="D1168" s="111"/>
      <c r="E1168" s="111"/>
      <c r="F1168" s="111"/>
      <c r="G1168" s="111"/>
      <c r="H1168" s="111"/>
      <c r="I1168" s="111"/>
      <c r="J1168" s="111"/>
      <c r="K1168" s="111"/>
      <c r="L1168" s="111"/>
      <c r="M1168" s="111"/>
      <c r="N1168" s="111"/>
      <c r="O1168" s="111"/>
      <c r="P1168" s="111"/>
      <c r="Q1168" s="111"/>
      <c r="R1168" s="111"/>
      <c r="S1168" s="111"/>
      <c r="T1168" s="111"/>
      <c r="U1168" s="111"/>
      <c r="V1168" s="111"/>
      <c r="W1168" s="1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</row>
    <row r="1169" spans="1:78" s="45" customFormat="1" x14ac:dyDescent="0.2">
      <c r="A1169" s="111"/>
      <c r="B1169" s="111"/>
      <c r="C1169" s="111"/>
      <c r="D1169" s="111"/>
      <c r="E1169" s="111"/>
      <c r="F1169" s="111"/>
      <c r="G1169" s="111"/>
      <c r="H1169" s="111"/>
      <c r="I1169" s="111"/>
      <c r="J1169" s="111"/>
      <c r="K1169" s="111"/>
      <c r="L1169" s="111"/>
      <c r="M1169" s="111"/>
      <c r="N1169" s="111"/>
      <c r="O1169" s="111"/>
      <c r="P1169" s="111"/>
      <c r="Q1169" s="111"/>
      <c r="R1169" s="111"/>
      <c r="S1169" s="111"/>
      <c r="T1169" s="111"/>
      <c r="U1169" s="111"/>
      <c r="V1169" s="111"/>
      <c r="W1169" s="1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</row>
    <row r="1170" spans="1:78" s="45" customFormat="1" x14ac:dyDescent="0.2">
      <c r="A1170" s="111"/>
      <c r="B1170" s="111"/>
      <c r="C1170" s="111"/>
      <c r="D1170" s="111"/>
      <c r="E1170" s="111"/>
      <c r="F1170" s="111"/>
      <c r="G1170" s="111"/>
      <c r="H1170" s="111"/>
      <c r="I1170" s="111"/>
      <c r="J1170" s="111"/>
      <c r="K1170" s="111"/>
      <c r="L1170" s="111"/>
      <c r="M1170" s="111"/>
      <c r="N1170" s="111"/>
      <c r="O1170" s="111"/>
      <c r="P1170" s="111"/>
      <c r="Q1170" s="111"/>
      <c r="R1170" s="111"/>
      <c r="S1170" s="111"/>
      <c r="T1170" s="111"/>
      <c r="U1170" s="111"/>
      <c r="V1170" s="111"/>
      <c r="W1170" s="1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</row>
    <row r="1171" spans="1:78" s="45" customFormat="1" x14ac:dyDescent="0.2">
      <c r="A1171" s="111"/>
      <c r="B1171" s="111"/>
      <c r="C1171" s="111"/>
      <c r="D1171" s="111"/>
      <c r="E1171" s="111"/>
      <c r="F1171" s="111"/>
      <c r="G1171" s="111"/>
      <c r="H1171" s="111"/>
      <c r="I1171" s="111"/>
      <c r="J1171" s="111"/>
      <c r="K1171" s="111"/>
      <c r="L1171" s="111"/>
      <c r="M1171" s="111"/>
      <c r="N1171" s="111"/>
      <c r="O1171" s="111"/>
      <c r="P1171" s="111"/>
      <c r="Q1171" s="111"/>
      <c r="R1171" s="111"/>
      <c r="S1171" s="111"/>
      <c r="T1171" s="111"/>
      <c r="U1171" s="111"/>
      <c r="V1171" s="111"/>
      <c r="W1171" s="1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</row>
    <row r="1172" spans="1:78" s="45" customFormat="1" x14ac:dyDescent="0.2">
      <c r="A1172" s="111"/>
      <c r="B1172" s="111"/>
      <c r="C1172" s="111"/>
      <c r="D1172" s="111"/>
      <c r="E1172" s="111"/>
      <c r="F1172" s="111"/>
      <c r="G1172" s="111"/>
      <c r="H1172" s="111"/>
      <c r="I1172" s="111"/>
      <c r="J1172" s="111"/>
      <c r="K1172" s="111"/>
      <c r="L1172" s="111"/>
      <c r="M1172" s="111"/>
      <c r="N1172" s="111"/>
      <c r="O1172" s="111"/>
      <c r="P1172" s="111"/>
      <c r="Q1172" s="111"/>
      <c r="R1172" s="111"/>
      <c r="S1172" s="111"/>
      <c r="T1172" s="111"/>
      <c r="U1172" s="111"/>
      <c r="V1172" s="111"/>
      <c r="W1172" s="1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</row>
    <row r="1173" spans="1:78" s="45" customFormat="1" x14ac:dyDescent="0.2">
      <c r="A1173" s="111"/>
      <c r="B1173" s="111"/>
      <c r="C1173" s="111"/>
      <c r="D1173" s="111"/>
      <c r="E1173" s="111"/>
      <c r="F1173" s="111"/>
      <c r="G1173" s="111"/>
      <c r="H1173" s="111"/>
      <c r="I1173" s="111"/>
      <c r="J1173" s="111"/>
      <c r="K1173" s="111"/>
      <c r="L1173" s="111"/>
      <c r="M1173" s="111"/>
      <c r="N1173" s="111"/>
      <c r="O1173" s="111"/>
      <c r="P1173" s="111"/>
      <c r="Q1173" s="111"/>
      <c r="R1173" s="111"/>
      <c r="S1173" s="111"/>
      <c r="T1173" s="111"/>
      <c r="U1173" s="111"/>
      <c r="V1173" s="111"/>
      <c r="W1173" s="1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</row>
    <row r="1174" spans="1:78" s="45" customFormat="1" x14ac:dyDescent="0.2">
      <c r="A1174" s="111"/>
      <c r="B1174" s="111"/>
      <c r="C1174" s="111"/>
      <c r="D1174" s="111"/>
      <c r="E1174" s="111"/>
      <c r="F1174" s="111"/>
      <c r="G1174" s="111"/>
      <c r="H1174" s="111"/>
      <c r="I1174" s="111"/>
      <c r="J1174" s="111"/>
      <c r="K1174" s="111"/>
      <c r="L1174" s="111"/>
      <c r="M1174" s="111"/>
      <c r="N1174" s="111"/>
      <c r="O1174" s="111"/>
      <c r="P1174" s="111"/>
      <c r="Q1174" s="111"/>
      <c r="R1174" s="111"/>
      <c r="S1174" s="111"/>
      <c r="T1174" s="111"/>
      <c r="U1174" s="111"/>
      <c r="V1174" s="111"/>
      <c r="W1174" s="1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</row>
    <row r="1175" spans="1:78" s="45" customFormat="1" x14ac:dyDescent="0.2">
      <c r="A1175" s="111"/>
      <c r="B1175" s="111"/>
      <c r="C1175" s="111"/>
      <c r="D1175" s="111"/>
      <c r="E1175" s="111"/>
      <c r="F1175" s="111"/>
      <c r="G1175" s="111"/>
      <c r="H1175" s="111"/>
      <c r="I1175" s="111"/>
      <c r="J1175" s="111"/>
      <c r="K1175" s="111"/>
      <c r="L1175" s="111"/>
      <c r="M1175" s="111"/>
      <c r="N1175" s="111"/>
      <c r="O1175" s="111"/>
      <c r="P1175" s="111"/>
      <c r="Q1175" s="111"/>
      <c r="R1175" s="111"/>
      <c r="S1175" s="111"/>
      <c r="T1175" s="111"/>
      <c r="U1175" s="111"/>
      <c r="V1175" s="111"/>
      <c r="W1175" s="1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</row>
    <row r="1176" spans="1:78" s="45" customFormat="1" x14ac:dyDescent="0.2">
      <c r="A1176" s="111"/>
      <c r="B1176" s="111"/>
      <c r="C1176" s="111"/>
      <c r="D1176" s="111"/>
      <c r="E1176" s="111"/>
      <c r="F1176" s="111"/>
      <c r="G1176" s="111"/>
      <c r="H1176" s="111"/>
      <c r="I1176" s="111"/>
      <c r="J1176" s="111"/>
      <c r="K1176" s="111"/>
      <c r="L1176" s="111"/>
      <c r="M1176" s="111"/>
      <c r="N1176" s="111"/>
      <c r="O1176" s="111"/>
      <c r="P1176" s="111"/>
      <c r="Q1176" s="111"/>
      <c r="R1176" s="111"/>
      <c r="S1176" s="111"/>
      <c r="T1176" s="111"/>
      <c r="U1176" s="111"/>
      <c r="V1176" s="111"/>
      <c r="W1176" s="1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</row>
    <row r="1177" spans="1:78" s="45" customFormat="1" x14ac:dyDescent="0.2">
      <c r="A1177" s="111"/>
      <c r="B1177" s="111"/>
      <c r="C1177" s="111"/>
      <c r="D1177" s="111"/>
      <c r="E1177" s="111"/>
      <c r="F1177" s="111"/>
      <c r="G1177" s="111"/>
      <c r="H1177" s="111"/>
      <c r="I1177" s="111"/>
      <c r="J1177" s="111"/>
      <c r="K1177" s="111"/>
      <c r="L1177" s="111"/>
      <c r="M1177" s="111"/>
      <c r="N1177" s="111"/>
      <c r="O1177" s="111"/>
      <c r="P1177" s="111"/>
      <c r="Q1177" s="111"/>
      <c r="R1177" s="111"/>
      <c r="S1177" s="111"/>
      <c r="T1177" s="111"/>
      <c r="U1177" s="111"/>
      <c r="V1177" s="111"/>
      <c r="W1177" s="1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</row>
    <row r="1178" spans="1:78" s="45" customFormat="1" x14ac:dyDescent="0.2">
      <c r="A1178" s="111"/>
      <c r="B1178" s="111"/>
      <c r="C1178" s="111"/>
      <c r="D1178" s="111"/>
      <c r="E1178" s="111"/>
      <c r="F1178" s="111"/>
      <c r="G1178" s="111"/>
      <c r="H1178" s="111"/>
      <c r="I1178" s="111"/>
      <c r="J1178" s="111"/>
      <c r="K1178" s="111"/>
      <c r="L1178" s="111"/>
      <c r="M1178" s="111"/>
      <c r="N1178" s="111"/>
      <c r="O1178" s="111"/>
      <c r="P1178" s="111"/>
      <c r="Q1178" s="111"/>
      <c r="R1178" s="111"/>
      <c r="S1178" s="111"/>
      <c r="T1178" s="111"/>
      <c r="U1178" s="111"/>
      <c r="V1178" s="111"/>
      <c r="W1178" s="1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</row>
    <row r="1179" spans="1:78" s="45" customFormat="1" x14ac:dyDescent="0.2">
      <c r="A1179" s="111"/>
      <c r="B1179" s="111"/>
      <c r="C1179" s="111"/>
      <c r="D1179" s="111"/>
      <c r="E1179" s="111"/>
      <c r="F1179" s="111"/>
      <c r="G1179" s="111"/>
      <c r="H1179" s="111"/>
      <c r="I1179" s="111"/>
      <c r="J1179" s="111"/>
      <c r="K1179" s="111"/>
      <c r="L1179" s="111"/>
      <c r="M1179" s="111"/>
      <c r="N1179" s="111"/>
      <c r="O1179" s="111"/>
      <c r="P1179" s="111"/>
      <c r="Q1179" s="111"/>
      <c r="R1179" s="111"/>
      <c r="S1179" s="111"/>
      <c r="T1179" s="111"/>
      <c r="U1179" s="111"/>
      <c r="V1179" s="111"/>
      <c r="W1179" s="1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</row>
    <row r="1180" spans="1:78" s="45" customFormat="1" x14ac:dyDescent="0.2">
      <c r="A1180" s="111"/>
      <c r="B1180" s="111"/>
      <c r="C1180" s="111"/>
      <c r="D1180" s="111"/>
      <c r="E1180" s="111"/>
      <c r="F1180" s="111"/>
      <c r="G1180" s="111"/>
      <c r="H1180" s="111"/>
      <c r="I1180" s="111"/>
      <c r="J1180" s="111"/>
      <c r="K1180" s="111"/>
      <c r="L1180" s="111"/>
      <c r="M1180" s="111"/>
      <c r="N1180" s="111"/>
      <c r="O1180" s="111"/>
      <c r="P1180" s="111"/>
      <c r="Q1180" s="111"/>
      <c r="R1180" s="111"/>
      <c r="S1180" s="111"/>
      <c r="T1180" s="111"/>
      <c r="U1180" s="111"/>
      <c r="V1180" s="111"/>
      <c r="W1180" s="1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</row>
    <row r="1181" spans="1:78" s="45" customFormat="1" x14ac:dyDescent="0.2">
      <c r="A1181" s="111"/>
      <c r="B1181" s="111"/>
      <c r="C1181" s="111"/>
      <c r="D1181" s="111"/>
      <c r="E1181" s="111"/>
      <c r="F1181" s="111"/>
      <c r="G1181" s="111"/>
      <c r="H1181" s="111"/>
      <c r="I1181" s="111"/>
      <c r="J1181" s="111"/>
      <c r="K1181" s="111"/>
      <c r="L1181" s="111"/>
      <c r="M1181" s="111"/>
      <c r="N1181" s="111"/>
      <c r="O1181" s="111"/>
      <c r="P1181" s="111"/>
      <c r="Q1181" s="111"/>
      <c r="R1181" s="111"/>
      <c r="S1181" s="111"/>
      <c r="T1181" s="111"/>
      <c r="U1181" s="111"/>
      <c r="V1181" s="111"/>
      <c r="W1181" s="1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</row>
    <row r="1182" spans="1:78" s="45" customFormat="1" x14ac:dyDescent="0.2">
      <c r="A1182" s="111"/>
      <c r="B1182" s="111"/>
      <c r="C1182" s="111"/>
      <c r="D1182" s="111"/>
      <c r="E1182" s="111"/>
      <c r="F1182" s="111"/>
      <c r="G1182" s="111"/>
      <c r="H1182" s="111"/>
      <c r="I1182" s="111"/>
      <c r="J1182" s="111"/>
      <c r="K1182" s="111"/>
      <c r="L1182" s="111"/>
      <c r="M1182" s="111"/>
      <c r="N1182" s="111"/>
      <c r="O1182" s="111"/>
      <c r="P1182" s="111"/>
      <c r="Q1182" s="111"/>
      <c r="R1182" s="111"/>
      <c r="S1182" s="111"/>
      <c r="T1182" s="111"/>
      <c r="U1182" s="111"/>
      <c r="V1182" s="111"/>
      <c r="W1182" s="1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</row>
    <row r="1183" spans="1:78" s="45" customFormat="1" x14ac:dyDescent="0.2">
      <c r="A1183" s="111"/>
      <c r="B1183" s="111"/>
      <c r="C1183" s="111"/>
      <c r="D1183" s="111"/>
      <c r="E1183" s="111"/>
      <c r="F1183" s="111"/>
      <c r="G1183" s="111"/>
      <c r="H1183" s="111"/>
      <c r="I1183" s="111"/>
      <c r="J1183" s="111"/>
      <c r="K1183" s="111"/>
      <c r="L1183" s="111"/>
      <c r="M1183" s="111"/>
      <c r="N1183" s="111"/>
      <c r="O1183" s="111"/>
      <c r="P1183" s="111"/>
      <c r="Q1183" s="111"/>
      <c r="R1183" s="111"/>
      <c r="S1183" s="111"/>
      <c r="T1183" s="111"/>
      <c r="U1183" s="111"/>
      <c r="V1183" s="111"/>
      <c r="W1183" s="1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</row>
    <row r="1184" spans="1:78" s="45" customFormat="1" x14ac:dyDescent="0.2">
      <c r="A1184" s="111"/>
      <c r="B1184" s="111"/>
      <c r="C1184" s="111"/>
      <c r="D1184" s="111"/>
      <c r="E1184" s="111"/>
      <c r="F1184" s="111"/>
      <c r="G1184" s="111"/>
      <c r="H1184" s="111"/>
      <c r="I1184" s="111"/>
      <c r="J1184" s="111"/>
      <c r="K1184" s="111"/>
      <c r="L1184" s="111"/>
      <c r="M1184" s="111"/>
      <c r="N1184" s="111"/>
      <c r="O1184" s="111"/>
      <c r="P1184" s="111"/>
      <c r="Q1184" s="111"/>
      <c r="R1184" s="111"/>
      <c r="S1184" s="111"/>
      <c r="T1184" s="111"/>
      <c r="U1184" s="111"/>
      <c r="V1184" s="111"/>
      <c r="W1184" s="1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</row>
    <row r="1185" spans="1:78" s="45" customFormat="1" x14ac:dyDescent="0.2">
      <c r="A1185" s="111"/>
      <c r="B1185" s="111"/>
      <c r="C1185" s="111"/>
      <c r="D1185" s="111"/>
      <c r="E1185" s="111"/>
      <c r="F1185" s="111"/>
      <c r="G1185" s="111"/>
      <c r="H1185" s="111"/>
      <c r="I1185" s="111"/>
      <c r="J1185" s="111"/>
      <c r="K1185" s="111"/>
      <c r="L1185" s="111"/>
      <c r="M1185" s="111"/>
      <c r="N1185" s="111"/>
      <c r="O1185" s="111"/>
      <c r="P1185" s="111"/>
      <c r="Q1185" s="111"/>
      <c r="R1185" s="111"/>
      <c r="S1185" s="111"/>
      <c r="T1185" s="111"/>
      <c r="U1185" s="111"/>
      <c r="V1185" s="111"/>
      <c r="W1185" s="1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</row>
    <row r="1186" spans="1:78" s="45" customFormat="1" x14ac:dyDescent="0.2">
      <c r="A1186" s="111"/>
      <c r="B1186" s="111"/>
      <c r="C1186" s="111"/>
      <c r="D1186" s="111"/>
      <c r="E1186" s="111"/>
      <c r="F1186" s="111"/>
      <c r="G1186" s="111"/>
      <c r="H1186" s="111"/>
      <c r="I1186" s="111"/>
      <c r="J1186" s="111"/>
      <c r="K1186" s="111"/>
      <c r="L1186" s="111"/>
      <c r="M1186" s="111"/>
      <c r="N1186" s="111"/>
      <c r="O1186" s="111"/>
      <c r="P1186" s="111"/>
      <c r="Q1186" s="111"/>
      <c r="R1186" s="111"/>
      <c r="S1186" s="111"/>
      <c r="T1186" s="111"/>
      <c r="U1186" s="111"/>
      <c r="V1186" s="111"/>
      <c r="W1186" s="1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</row>
    <row r="1187" spans="1:78" s="45" customFormat="1" x14ac:dyDescent="0.2">
      <c r="A1187" s="111"/>
      <c r="B1187" s="111"/>
      <c r="C1187" s="111"/>
      <c r="D1187" s="111"/>
      <c r="E1187" s="111"/>
      <c r="F1187" s="111"/>
      <c r="G1187" s="111"/>
      <c r="H1187" s="111"/>
      <c r="I1187" s="111"/>
      <c r="J1187" s="111"/>
      <c r="K1187" s="111"/>
      <c r="L1187" s="111"/>
      <c r="M1187" s="111"/>
      <c r="N1187" s="111"/>
      <c r="O1187" s="111"/>
      <c r="P1187" s="111"/>
      <c r="Q1187" s="111"/>
      <c r="R1187" s="111"/>
      <c r="S1187" s="111"/>
      <c r="T1187" s="111"/>
      <c r="U1187" s="111"/>
      <c r="V1187" s="111"/>
      <c r="W1187" s="1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</row>
    <row r="1188" spans="1:78" s="45" customFormat="1" x14ac:dyDescent="0.2">
      <c r="A1188" s="111"/>
      <c r="B1188" s="111"/>
      <c r="C1188" s="111"/>
      <c r="D1188" s="111"/>
      <c r="E1188" s="111"/>
      <c r="F1188" s="111"/>
      <c r="G1188" s="111"/>
      <c r="H1188" s="111"/>
      <c r="I1188" s="111"/>
      <c r="J1188" s="111"/>
      <c r="K1188" s="111"/>
      <c r="L1188" s="111"/>
      <c r="M1188" s="111"/>
      <c r="N1188" s="111"/>
      <c r="O1188" s="111"/>
      <c r="P1188" s="111"/>
      <c r="Q1188" s="111"/>
      <c r="R1188" s="111"/>
      <c r="S1188" s="111"/>
      <c r="T1188" s="111"/>
      <c r="U1188" s="111"/>
      <c r="V1188" s="111"/>
      <c r="W1188" s="1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</row>
    <row r="1189" spans="1:78" s="45" customFormat="1" x14ac:dyDescent="0.2">
      <c r="A1189" s="111"/>
      <c r="B1189" s="111"/>
      <c r="C1189" s="111"/>
      <c r="D1189" s="111"/>
      <c r="E1189" s="111"/>
      <c r="F1189" s="111"/>
      <c r="G1189" s="111"/>
      <c r="H1189" s="111"/>
      <c r="I1189" s="111"/>
      <c r="J1189" s="111"/>
      <c r="K1189" s="111"/>
      <c r="L1189" s="111"/>
      <c r="M1189" s="111"/>
      <c r="N1189" s="111"/>
      <c r="O1189" s="111"/>
      <c r="P1189" s="111"/>
      <c r="Q1189" s="111"/>
      <c r="R1189" s="111"/>
      <c r="S1189" s="111"/>
      <c r="T1189" s="111"/>
      <c r="U1189" s="111"/>
      <c r="V1189" s="111"/>
      <c r="W1189" s="1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</row>
    <row r="1190" spans="1:78" s="45" customFormat="1" x14ac:dyDescent="0.2">
      <c r="A1190" s="111"/>
      <c r="B1190" s="111"/>
      <c r="C1190" s="111"/>
      <c r="D1190" s="111"/>
      <c r="E1190" s="111"/>
      <c r="F1190" s="111"/>
      <c r="G1190" s="111"/>
      <c r="H1190" s="111"/>
      <c r="I1190" s="111"/>
      <c r="J1190" s="111"/>
      <c r="K1190" s="111"/>
      <c r="L1190" s="111"/>
      <c r="M1190" s="111"/>
      <c r="N1190" s="111"/>
      <c r="O1190" s="111"/>
      <c r="P1190" s="111"/>
      <c r="Q1190" s="111"/>
      <c r="R1190" s="111"/>
      <c r="S1190" s="111"/>
      <c r="T1190" s="111"/>
      <c r="U1190" s="111"/>
      <c r="V1190" s="111"/>
      <c r="W1190" s="1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</row>
    <row r="1191" spans="1:78" s="45" customFormat="1" x14ac:dyDescent="0.2">
      <c r="A1191" s="111"/>
      <c r="B1191" s="111"/>
      <c r="C1191" s="111"/>
      <c r="D1191" s="111"/>
      <c r="E1191" s="111"/>
      <c r="F1191" s="111"/>
      <c r="G1191" s="111"/>
      <c r="H1191" s="111"/>
      <c r="I1191" s="111"/>
      <c r="J1191" s="111"/>
      <c r="K1191" s="111"/>
      <c r="L1191" s="111"/>
      <c r="M1191" s="111"/>
      <c r="N1191" s="111"/>
      <c r="O1191" s="111"/>
      <c r="P1191" s="111"/>
      <c r="Q1191" s="111"/>
      <c r="R1191" s="111"/>
      <c r="S1191" s="111"/>
      <c r="T1191" s="111"/>
      <c r="U1191" s="111"/>
      <c r="V1191" s="111"/>
      <c r="W1191" s="1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</row>
    <row r="1192" spans="1:78" s="45" customFormat="1" x14ac:dyDescent="0.2">
      <c r="A1192" s="111"/>
      <c r="B1192" s="111"/>
      <c r="C1192" s="111"/>
      <c r="D1192" s="111"/>
      <c r="E1192" s="111"/>
      <c r="F1192" s="111"/>
      <c r="G1192" s="111"/>
      <c r="H1192" s="111"/>
      <c r="I1192" s="111"/>
      <c r="J1192" s="111"/>
      <c r="K1192" s="111"/>
      <c r="L1192" s="111"/>
      <c r="M1192" s="111"/>
      <c r="N1192" s="111"/>
      <c r="O1192" s="111"/>
      <c r="P1192" s="111"/>
      <c r="Q1192" s="111"/>
      <c r="R1192" s="111"/>
      <c r="S1192" s="111"/>
      <c r="T1192" s="111"/>
      <c r="U1192" s="111"/>
      <c r="V1192" s="111"/>
      <c r="W1192" s="1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</row>
    <row r="1193" spans="1:78" s="45" customFormat="1" x14ac:dyDescent="0.2">
      <c r="A1193" s="111"/>
      <c r="B1193" s="111"/>
      <c r="C1193" s="111"/>
      <c r="D1193" s="111"/>
      <c r="E1193" s="111"/>
      <c r="F1193" s="111"/>
      <c r="G1193" s="111"/>
      <c r="H1193" s="111"/>
      <c r="I1193" s="111"/>
      <c r="J1193" s="111"/>
      <c r="K1193" s="111"/>
      <c r="L1193" s="111"/>
      <c r="M1193" s="111"/>
      <c r="N1193" s="111"/>
      <c r="O1193" s="111"/>
      <c r="P1193" s="111"/>
      <c r="Q1193" s="111"/>
      <c r="R1193" s="111"/>
      <c r="S1193" s="111"/>
      <c r="T1193" s="111"/>
      <c r="U1193" s="111"/>
      <c r="V1193" s="111"/>
      <c r="W1193" s="1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</row>
    <row r="1194" spans="1:78" s="45" customFormat="1" x14ac:dyDescent="0.2">
      <c r="A1194" s="111"/>
      <c r="B1194" s="111"/>
      <c r="C1194" s="111"/>
      <c r="D1194" s="111"/>
      <c r="E1194" s="111"/>
      <c r="F1194" s="111"/>
      <c r="G1194" s="111"/>
      <c r="H1194" s="111"/>
      <c r="I1194" s="111"/>
      <c r="J1194" s="111"/>
      <c r="K1194" s="111"/>
      <c r="L1194" s="111"/>
      <c r="M1194" s="111"/>
      <c r="N1194" s="111"/>
      <c r="O1194" s="111"/>
      <c r="P1194" s="111"/>
      <c r="Q1194" s="111"/>
      <c r="R1194" s="111"/>
      <c r="S1194" s="111"/>
      <c r="T1194" s="111"/>
      <c r="U1194" s="111"/>
      <c r="V1194" s="111"/>
      <c r="W1194" s="1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</row>
    <row r="1195" spans="1:78" s="45" customFormat="1" x14ac:dyDescent="0.2">
      <c r="A1195" s="111"/>
      <c r="B1195" s="111"/>
      <c r="C1195" s="111"/>
      <c r="D1195" s="111"/>
      <c r="E1195" s="111"/>
      <c r="F1195" s="111"/>
      <c r="G1195" s="111"/>
      <c r="H1195" s="111"/>
      <c r="I1195" s="111"/>
      <c r="J1195" s="111"/>
      <c r="K1195" s="111"/>
      <c r="L1195" s="111"/>
      <c r="M1195" s="111"/>
      <c r="N1195" s="111"/>
      <c r="O1195" s="111"/>
      <c r="P1195" s="111"/>
      <c r="Q1195" s="111"/>
      <c r="R1195" s="111"/>
      <c r="S1195" s="111"/>
      <c r="T1195" s="111"/>
      <c r="U1195" s="111"/>
      <c r="V1195" s="111"/>
      <c r="W1195" s="1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</row>
    <row r="1196" spans="1:78" s="45" customFormat="1" x14ac:dyDescent="0.2">
      <c r="A1196" s="111"/>
      <c r="B1196" s="111"/>
      <c r="C1196" s="111"/>
      <c r="D1196" s="111"/>
      <c r="E1196" s="111"/>
      <c r="F1196" s="111"/>
      <c r="G1196" s="111"/>
      <c r="H1196" s="111"/>
      <c r="I1196" s="111"/>
      <c r="J1196" s="111"/>
      <c r="K1196" s="111"/>
      <c r="L1196" s="111"/>
      <c r="M1196" s="111"/>
      <c r="N1196" s="111"/>
      <c r="O1196" s="111"/>
      <c r="P1196" s="111"/>
      <c r="Q1196" s="111"/>
      <c r="R1196" s="111"/>
      <c r="S1196" s="111"/>
      <c r="T1196" s="111"/>
      <c r="U1196" s="111"/>
      <c r="V1196" s="111"/>
      <c r="W1196" s="1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</row>
    <row r="1197" spans="1:78" s="45" customFormat="1" x14ac:dyDescent="0.2">
      <c r="A1197" s="111"/>
      <c r="B1197" s="111"/>
      <c r="C1197" s="111"/>
      <c r="D1197" s="111"/>
      <c r="E1197" s="111"/>
      <c r="F1197" s="111"/>
      <c r="G1197" s="111"/>
      <c r="H1197" s="111"/>
      <c r="I1197" s="111"/>
      <c r="J1197" s="111"/>
      <c r="K1197" s="111"/>
      <c r="L1197" s="111"/>
      <c r="M1197" s="111"/>
      <c r="N1197" s="111"/>
      <c r="O1197" s="111"/>
      <c r="P1197" s="111"/>
      <c r="Q1197" s="111"/>
      <c r="R1197" s="111"/>
      <c r="S1197" s="111"/>
      <c r="T1197" s="111"/>
      <c r="U1197" s="111"/>
      <c r="V1197" s="111"/>
      <c r="W1197" s="1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</row>
    <row r="1198" spans="1:78" s="45" customFormat="1" x14ac:dyDescent="0.2">
      <c r="A1198" s="111"/>
      <c r="B1198" s="111"/>
      <c r="C1198" s="111"/>
      <c r="D1198" s="111"/>
      <c r="E1198" s="111"/>
      <c r="F1198" s="111"/>
      <c r="G1198" s="111"/>
      <c r="H1198" s="111"/>
      <c r="I1198" s="111"/>
      <c r="J1198" s="111"/>
      <c r="K1198" s="111"/>
      <c r="L1198" s="111"/>
      <c r="M1198" s="111"/>
      <c r="N1198" s="111"/>
      <c r="O1198" s="111"/>
      <c r="P1198" s="111"/>
      <c r="Q1198" s="111"/>
      <c r="R1198" s="111"/>
      <c r="S1198" s="111"/>
      <c r="T1198" s="111"/>
      <c r="U1198" s="111"/>
      <c r="V1198" s="111"/>
      <c r="W1198" s="1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</row>
    <row r="1199" spans="1:78" s="45" customFormat="1" x14ac:dyDescent="0.2">
      <c r="A1199" s="111"/>
      <c r="B1199" s="111"/>
      <c r="C1199" s="111"/>
      <c r="D1199" s="111"/>
      <c r="E1199" s="111"/>
      <c r="F1199" s="111"/>
      <c r="G1199" s="111"/>
      <c r="H1199" s="111"/>
      <c r="I1199" s="111"/>
      <c r="J1199" s="111"/>
      <c r="K1199" s="111"/>
      <c r="L1199" s="111"/>
      <c r="M1199" s="111"/>
      <c r="N1199" s="111"/>
      <c r="O1199" s="111"/>
      <c r="P1199" s="111"/>
      <c r="Q1199" s="111"/>
      <c r="R1199" s="111"/>
      <c r="S1199" s="111"/>
      <c r="T1199" s="111"/>
      <c r="U1199" s="111"/>
      <c r="V1199" s="111"/>
      <c r="W1199" s="1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</row>
    <row r="1200" spans="1:78" s="45" customFormat="1" x14ac:dyDescent="0.2">
      <c r="A1200" s="111"/>
      <c r="B1200" s="111"/>
      <c r="C1200" s="111"/>
      <c r="D1200" s="111"/>
      <c r="E1200" s="111"/>
      <c r="F1200" s="111"/>
      <c r="G1200" s="111"/>
      <c r="H1200" s="111"/>
      <c r="I1200" s="111"/>
      <c r="J1200" s="111"/>
      <c r="K1200" s="111"/>
      <c r="L1200" s="111"/>
      <c r="M1200" s="111"/>
      <c r="N1200" s="111"/>
      <c r="O1200" s="111"/>
      <c r="P1200" s="111"/>
      <c r="Q1200" s="111"/>
      <c r="R1200" s="111"/>
      <c r="S1200" s="111"/>
      <c r="T1200" s="111"/>
      <c r="U1200" s="111"/>
      <c r="V1200" s="111"/>
      <c r="W1200" s="1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</row>
    <row r="1201" spans="1:78" s="45" customFormat="1" x14ac:dyDescent="0.2">
      <c r="A1201" s="111"/>
      <c r="B1201" s="111"/>
      <c r="C1201" s="111"/>
      <c r="D1201" s="111"/>
      <c r="E1201" s="111"/>
      <c r="F1201" s="111"/>
      <c r="G1201" s="111"/>
      <c r="H1201" s="111"/>
      <c r="I1201" s="111"/>
      <c r="J1201" s="111"/>
      <c r="K1201" s="111"/>
      <c r="L1201" s="111"/>
      <c r="M1201" s="111"/>
      <c r="N1201" s="111"/>
      <c r="O1201" s="111"/>
      <c r="P1201" s="111"/>
      <c r="Q1201" s="111"/>
      <c r="R1201" s="111"/>
      <c r="S1201" s="111"/>
      <c r="T1201" s="111"/>
      <c r="U1201" s="111"/>
      <c r="V1201" s="111"/>
      <c r="W1201" s="1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</row>
    <row r="1202" spans="1:78" s="45" customFormat="1" x14ac:dyDescent="0.2">
      <c r="A1202" s="111"/>
      <c r="B1202" s="111"/>
      <c r="C1202" s="111"/>
      <c r="D1202" s="111"/>
      <c r="E1202" s="111"/>
      <c r="F1202" s="111"/>
      <c r="G1202" s="111"/>
      <c r="H1202" s="111"/>
      <c r="I1202" s="111"/>
      <c r="J1202" s="111"/>
      <c r="K1202" s="111"/>
      <c r="L1202" s="111"/>
      <c r="M1202" s="111"/>
      <c r="N1202" s="111"/>
      <c r="O1202" s="111"/>
      <c r="P1202" s="111"/>
      <c r="Q1202" s="111"/>
      <c r="R1202" s="111"/>
      <c r="S1202" s="111"/>
      <c r="T1202" s="111"/>
      <c r="U1202" s="111"/>
      <c r="V1202" s="111"/>
      <c r="W1202" s="1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</row>
    <row r="1203" spans="1:78" s="45" customFormat="1" x14ac:dyDescent="0.2">
      <c r="A1203" s="111"/>
      <c r="B1203" s="111"/>
      <c r="C1203" s="111"/>
      <c r="D1203" s="111"/>
      <c r="E1203" s="111"/>
      <c r="F1203" s="111"/>
      <c r="G1203" s="111"/>
      <c r="H1203" s="111"/>
      <c r="I1203" s="111"/>
      <c r="J1203" s="111"/>
      <c r="K1203" s="111"/>
      <c r="L1203" s="111"/>
      <c r="M1203" s="111"/>
      <c r="N1203" s="111"/>
      <c r="O1203" s="111"/>
      <c r="P1203" s="111"/>
      <c r="Q1203" s="111"/>
      <c r="R1203" s="111"/>
      <c r="S1203" s="111"/>
      <c r="T1203" s="111"/>
      <c r="U1203" s="111"/>
      <c r="V1203" s="111"/>
      <c r="W1203" s="1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</row>
    <row r="1204" spans="1:78" s="45" customFormat="1" x14ac:dyDescent="0.2">
      <c r="A1204" s="111"/>
      <c r="B1204" s="111"/>
      <c r="C1204" s="111"/>
      <c r="D1204" s="111"/>
      <c r="E1204" s="111"/>
      <c r="F1204" s="111"/>
      <c r="G1204" s="111"/>
      <c r="H1204" s="111"/>
      <c r="I1204" s="111"/>
      <c r="J1204" s="111"/>
      <c r="K1204" s="111"/>
      <c r="L1204" s="111"/>
      <c r="M1204" s="111"/>
      <c r="N1204" s="111"/>
      <c r="O1204" s="111"/>
      <c r="P1204" s="111"/>
      <c r="Q1204" s="111"/>
      <c r="R1204" s="111"/>
      <c r="S1204" s="111"/>
      <c r="T1204" s="111"/>
      <c r="U1204" s="111"/>
      <c r="V1204" s="111"/>
      <c r="W1204" s="1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</row>
    <row r="1205" spans="1:78" s="45" customFormat="1" x14ac:dyDescent="0.2">
      <c r="A1205" s="111"/>
      <c r="B1205" s="111"/>
      <c r="C1205" s="111"/>
      <c r="D1205" s="111"/>
      <c r="E1205" s="111"/>
      <c r="F1205" s="111"/>
      <c r="G1205" s="111"/>
      <c r="H1205" s="111"/>
      <c r="I1205" s="111"/>
      <c r="J1205" s="111"/>
      <c r="K1205" s="111"/>
      <c r="L1205" s="111"/>
      <c r="M1205" s="111"/>
      <c r="N1205" s="111"/>
      <c r="O1205" s="111"/>
      <c r="P1205" s="111"/>
      <c r="Q1205" s="111"/>
      <c r="R1205" s="111"/>
      <c r="S1205" s="111"/>
      <c r="T1205" s="111"/>
      <c r="U1205" s="111"/>
      <c r="V1205" s="111"/>
      <c r="W1205" s="1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</row>
    <row r="1206" spans="1:78" s="45" customFormat="1" x14ac:dyDescent="0.2">
      <c r="A1206" s="111"/>
      <c r="B1206" s="111"/>
      <c r="C1206" s="111"/>
      <c r="D1206" s="111"/>
      <c r="E1206" s="111"/>
      <c r="F1206" s="111"/>
      <c r="G1206" s="111"/>
      <c r="H1206" s="111"/>
      <c r="I1206" s="111"/>
      <c r="J1206" s="111"/>
      <c r="K1206" s="111"/>
      <c r="L1206" s="111"/>
      <c r="M1206" s="111"/>
      <c r="N1206" s="111"/>
      <c r="O1206" s="111"/>
      <c r="P1206" s="111"/>
      <c r="Q1206" s="111"/>
      <c r="R1206" s="111"/>
      <c r="S1206" s="111"/>
      <c r="T1206" s="111"/>
      <c r="U1206" s="111"/>
      <c r="V1206" s="111"/>
      <c r="W1206" s="1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</row>
    <row r="1207" spans="1:78" s="45" customFormat="1" x14ac:dyDescent="0.2">
      <c r="A1207" s="111"/>
      <c r="B1207" s="111"/>
      <c r="C1207" s="111"/>
      <c r="D1207" s="111"/>
      <c r="E1207" s="111"/>
      <c r="F1207" s="111"/>
      <c r="G1207" s="111"/>
      <c r="H1207" s="111"/>
      <c r="I1207" s="111"/>
      <c r="J1207" s="111"/>
      <c r="K1207" s="111"/>
      <c r="L1207" s="111"/>
      <c r="M1207" s="111"/>
      <c r="N1207" s="111"/>
      <c r="O1207" s="111"/>
      <c r="P1207" s="111"/>
      <c r="Q1207" s="111"/>
      <c r="R1207" s="111"/>
      <c r="S1207" s="111"/>
      <c r="T1207" s="111"/>
      <c r="U1207" s="111"/>
      <c r="V1207" s="111"/>
      <c r="W1207" s="1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</row>
    <row r="1208" spans="1:78" s="45" customFormat="1" x14ac:dyDescent="0.2">
      <c r="A1208" s="111"/>
      <c r="B1208" s="111"/>
      <c r="C1208" s="111"/>
      <c r="D1208" s="111"/>
      <c r="E1208" s="111"/>
      <c r="F1208" s="111"/>
      <c r="G1208" s="111"/>
      <c r="H1208" s="111"/>
      <c r="I1208" s="111"/>
      <c r="J1208" s="111"/>
      <c r="K1208" s="111"/>
      <c r="L1208" s="111"/>
      <c r="M1208" s="111"/>
      <c r="N1208" s="111"/>
      <c r="O1208" s="111"/>
      <c r="P1208" s="111"/>
      <c r="Q1208" s="111"/>
      <c r="R1208" s="111"/>
      <c r="S1208" s="111"/>
      <c r="T1208" s="111"/>
      <c r="U1208" s="111"/>
      <c r="V1208" s="111"/>
      <c r="W1208" s="1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</row>
    <row r="1209" spans="1:78" s="45" customFormat="1" x14ac:dyDescent="0.2">
      <c r="A1209" s="111"/>
      <c r="B1209" s="111"/>
      <c r="C1209" s="111"/>
      <c r="D1209" s="111"/>
      <c r="E1209" s="111"/>
      <c r="F1209" s="111"/>
      <c r="G1209" s="111"/>
      <c r="H1209" s="111"/>
      <c r="I1209" s="111"/>
      <c r="J1209" s="111"/>
      <c r="K1209" s="111"/>
      <c r="L1209" s="111"/>
      <c r="M1209" s="111"/>
      <c r="N1209" s="111"/>
      <c r="O1209" s="111"/>
      <c r="P1209" s="111"/>
      <c r="Q1209" s="111"/>
      <c r="R1209" s="111"/>
      <c r="S1209" s="111"/>
      <c r="T1209" s="111"/>
      <c r="U1209" s="111"/>
      <c r="V1209" s="111"/>
      <c r="W1209" s="1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</row>
    <row r="1210" spans="1:78" s="45" customFormat="1" x14ac:dyDescent="0.2">
      <c r="A1210" s="111"/>
      <c r="B1210" s="111"/>
      <c r="C1210" s="111"/>
      <c r="D1210" s="111"/>
      <c r="E1210" s="111"/>
      <c r="F1210" s="111"/>
      <c r="G1210" s="111"/>
      <c r="H1210" s="111"/>
      <c r="I1210" s="111"/>
      <c r="J1210" s="111"/>
      <c r="K1210" s="111"/>
      <c r="L1210" s="111"/>
      <c r="M1210" s="111"/>
      <c r="N1210" s="111"/>
      <c r="O1210" s="111"/>
      <c r="P1210" s="111"/>
      <c r="Q1210" s="111"/>
      <c r="R1210" s="111"/>
      <c r="S1210" s="111"/>
      <c r="T1210" s="111"/>
      <c r="U1210" s="111"/>
      <c r="V1210" s="111"/>
      <c r="W1210" s="1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</row>
    <row r="1211" spans="1:78" s="45" customFormat="1" x14ac:dyDescent="0.2">
      <c r="A1211" s="111"/>
      <c r="B1211" s="111"/>
      <c r="C1211" s="111"/>
      <c r="D1211" s="111"/>
      <c r="E1211" s="111"/>
      <c r="F1211" s="111"/>
      <c r="G1211" s="111"/>
      <c r="H1211" s="111"/>
      <c r="I1211" s="111"/>
      <c r="J1211" s="111"/>
      <c r="K1211" s="111"/>
      <c r="L1211" s="111"/>
      <c r="M1211" s="111"/>
      <c r="N1211" s="111"/>
      <c r="O1211" s="111"/>
      <c r="P1211" s="111"/>
      <c r="Q1211" s="111"/>
      <c r="R1211" s="111"/>
      <c r="S1211" s="111"/>
      <c r="T1211" s="111"/>
      <c r="U1211" s="111"/>
      <c r="V1211" s="111"/>
      <c r="W1211" s="1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</row>
    <row r="1212" spans="1:78" s="45" customFormat="1" x14ac:dyDescent="0.2">
      <c r="A1212" s="111"/>
      <c r="B1212" s="111"/>
      <c r="C1212" s="111"/>
      <c r="D1212" s="111"/>
      <c r="E1212" s="111"/>
      <c r="F1212" s="111"/>
      <c r="G1212" s="111"/>
      <c r="H1212" s="111"/>
      <c r="I1212" s="111"/>
      <c r="J1212" s="111"/>
      <c r="K1212" s="111"/>
      <c r="L1212" s="111"/>
      <c r="M1212" s="111"/>
      <c r="N1212" s="111"/>
      <c r="O1212" s="111"/>
      <c r="P1212" s="111"/>
      <c r="Q1212" s="111"/>
      <c r="R1212" s="111"/>
      <c r="S1212" s="111"/>
      <c r="T1212" s="111"/>
      <c r="U1212" s="111"/>
      <c r="V1212" s="111"/>
      <c r="W1212" s="1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</row>
    <row r="1213" spans="1:78" s="45" customFormat="1" x14ac:dyDescent="0.2">
      <c r="A1213" s="111"/>
      <c r="B1213" s="111"/>
      <c r="C1213" s="111"/>
      <c r="D1213" s="111"/>
      <c r="E1213" s="111"/>
      <c r="F1213" s="111"/>
      <c r="G1213" s="111"/>
      <c r="H1213" s="111"/>
      <c r="I1213" s="111"/>
      <c r="J1213" s="111"/>
      <c r="K1213" s="111"/>
      <c r="L1213" s="111"/>
      <c r="M1213" s="111"/>
      <c r="N1213" s="111"/>
      <c r="O1213" s="111"/>
      <c r="P1213" s="111"/>
      <c r="Q1213" s="111"/>
      <c r="R1213" s="111"/>
      <c r="S1213" s="111"/>
      <c r="T1213" s="111"/>
      <c r="U1213" s="111"/>
      <c r="V1213" s="111"/>
      <c r="W1213" s="1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</row>
    <row r="1214" spans="1:78" s="45" customFormat="1" x14ac:dyDescent="0.2">
      <c r="A1214" s="111"/>
      <c r="B1214" s="111"/>
      <c r="C1214" s="111"/>
      <c r="D1214" s="111"/>
      <c r="E1214" s="111"/>
      <c r="F1214" s="111"/>
      <c r="G1214" s="111"/>
      <c r="H1214" s="111"/>
      <c r="I1214" s="111"/>
      <c r="J1214" s="111"/>
      <c r="K1214" s="111"/>
      <c r="L1214" s="111"/>
      <c r="M1214" s="111"/>
      <c r="N1214" s="111"/>
      <c r="O1214" s="111"/>
      <c r="P1214" s="111"/>
      <c r="Q1214" s="111"/>
      <c r="R1214" s="111"/>
      <c r="S1214" s="111"/>
      <c r="T1214" s="111"/>
      <c r="U1214" s="111"/>
      <c r="V1214" s="111"/>
      <c r="W1214" s="1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</row>
    <row r="1215" spans="1:78" s="45" customFormat="1" x14ac:dyDescent="0.2">
      <c r="A1215" s="111"/>
      <c r="B1215" s="111"/>
      <c r="C1215" s="111"/>
      <c r="D1215" s="111"/>
      <c r="E1215" s="111"/>
      <c r="F1215" s="111"/>
      <c r="G1215" s="111"/>
      <c r="H1215" s="111"/>
      <c r="I1215" s="111"/>
      <c r="J1215" s="111"/>
      <c r="K1215" s="111"/>
      <c r="L1215" s="111"/>
      <c r="M1215" s="111"/>
      <c r="N1215" s="111"/>
      <c r="O1215" s="111"/>
      <c r="P1215" s="111"/>
      <c r="Q1215" s="111"/>
      <c r="R1215" s="111"/>
      <c r="S1215" s="111"/>
      <c r="T1215" s="111"/>
      <c r="U1215" s="111"/>
      <c r="V1215" s="111"/>
      <c r="W1215" s="1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</row>
    <row r="1216" spans="1:78" s="45" customFormat="1" x14ac:dyDescent="0.2">
      <c r="A1216" s="111"/>
      <c r="B1216" s="111"/>
      <c r="C1216" s="111"/>
      <c r="D1216" s="111"/>
      <c r="E1216" s="111"/>
      <c r="F1216" s="111"/>
      <c r="G1216" s="111"/>
      <c r="H1216" s="111"/>
      <c r="I1216" s="111"/>
      <c r="J1216" s="111"/>
      <c r="K1216" s="111"/>
      <c r="L1216" s="111"/>
      <c r="M1216" s="111"/>
      <c r="N1216" s="111"/>
      <c r="O1216" s="111"/>
      <c r="P1216" s="111"/>
      <c r="Q1216" s="111"/>
      <c r="R1216" s="111"/>
      <c r="S1216" s="111"/>
      <c r="T1216" s="111"/>
      <c r="U1216" s="111"/>
      <c r="V1216" s="111"/>
      <c r="W1216" s="1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</row>
    <row r="1217" spans="1:78" s="45" customFormat="1" x14ac:dyDescent="0.2">
      <c r="A1217" s="111"/>
      <c r="B1217" s="111"/>
      <c r="C1217" s="111"/>
      <c r="D1217" s="111"/>
      <c r="E1217" s="111"/>
      <c r="F1217" s="111"/>
      <c r="G1217" s="111"/>
      <c r="H1217" s="111"/>
      <c r="I1217" s="111"/>
      <c r="J1217" s="111"/>
      <c r="K1217" s="111"/>
      <c r="L1217" s="111"/>
      <c r="M1217" s="111"/>
      <c r="N1217" s="111"/>
      <c r="O1217" s="111"/>
      <c r="P1217" s="111"/>
      <c r="Q1217" s="111"/>
      <c r="R1217" s="111"/>
      <c r="S1217" s="111"/>
      <c r="T1217" s="111"/>
      <c r="U1217" s="111"/>
      <c r="V1217" s="111"/>
      <c r="W1217" s="1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</row>
    <row r="1218" spans="1:78" s="45" customFormat="1" x14ac:dyDescent="0.2">
      <c r="A1218" s="111"/>
      <c r="B1218" s="111"/>
      <c r="C1218" s="111"/>
      <c r="D1218" s="111"/>
      <c r="E1218" s="111"/>
      <c r="F1218" s="111"/>
      <c r="G1218" s="111"/>
      <c r="H1218" s="111"/>
      <c r="I1218" s="111"/>
      <c r="J1218" s="111"/>
      <c r="K1218" s="111"/>
      <c r="L1218" s="111"/>
      <c r="M1218" s="111"/>
      <c r="N1218" s="111"/>
      <c r="O1218" s="111"/>
      <c r="P1218" s="111"/>
      <c r="Q1218" s="111"/>
      <c r="R1218" s="111"/>
      <c r="S1218" s="111"/>
      <c r="T1218" s="111"/>
      <c r="U1218" s="111"/>
      <c r="V1218" s="111"/>
      <c r="W1218" s="1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</row>
    <row r="1219" spans="1:78" s="45" customFormat="1" x14ac:dyDescent="0.2">
      <c r="A1219" s="111"/>
      <c r="B1219" s="111"/>
      <c r="C1219" s="111"/>
      <c r="D1219" s="111"/>
      <c r="E1219" s="111"/>
      <c r="F1219" s="111"/>
      <c r="G1219" s="111"/>
      <c r="H1219" s="111"/>
      <c r="I1219" s="111"/>
      <c r="J1219" s="111"/>
      <c r="K1219" s="111"/>
      <c r="L1219" s="111"/>
      <c r="M1219" s="111"/>
      <c r="N1219" s="111"/>
      <c r="O1219" s="111"/>
      <c r="P1219" s="111"/>
      <c r="Q1219" s="111"/>
      <c r="R1219" s="111"/>
      <c r="S1219" s="111"/>
      <c r="T1219" s="111"/>
      <c r="U1219" s="111"/>
      <c r="V1219" s="111"/>
      <c r="W1219" s="1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</row>
    <row r="1220" spans="1:78" s="45" customFormat="1" x14ac:dyDescent="0.2">
      <c r="A1220" s="111"/>
      <c r="B1220" s="111"/>
      <c r="C1220" s="111"/>
      <c r="D1220" s="111"/>
      <c r="E1220" s="111"/>
      <c r="F1220" s="111"/>
      <c r="G1220" s="111"/>
      <c r="H1220" s="111"/>
      <c r="I1220" s="111"/>
      <c r="J1220" s="111"/>
      <c r="K1220" s="111"/>
      <c r="L1220" s="111"/>
      <c r="M1220" s="111"/>
      <c r="N1220" s="111"/>
      <c r="O1220" s="111"/>
      <c r="P1220" s="111"/>
      <c r="Q1220" s="111"/>
      <c r="R1220" s="111"/>
      <c r="S1220" s="111"/>
      <c r="T1220" s="111"/>
      <c r="U1220" s="111"/>
      <c r="V1220" s="111"/>
      <c r="W1220" s="1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</row>
    <row r="1221" spans="1:78" s="45" customFormat="1" x14ac:dyDescent="0.2">
      <c r="A1221" s="111"/>
      <c r="B1221" s="111"/>
      <c r="C1221" s="111"/>
      <c r="D1221" s="111"/>
      <c r="E1221" s="111"/>
      <c r="F1221" s="111"/>
      <c r="G1221" s="111"/>
      <c r="H1221" s="111"/>
      <c r="I1221" s="111"/>
      <c r="J1221" s="111"/>
      <c r="K1221" s="111"/>
      <c r="L1221" s="111"/>
      <c r="M1221" s="111"/>
      <c r="N1221" s="111"/>
      <c r="O1221" s="111"/>
      <c r="P1221" s="111"/>
      <c r="Q1221" s="111"/>
      <c r="R1221" s="111"/>
      <c r="S1221" s="111"/>
      <c r="T1221" s="111"/>
      <c r="U1221" s="111"/>
      <c r="V1221" s="111"/>
      <c r="W1221" s="1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</row>
    <row r="1222" spans="1:78" s="45" customFormat="1" x14ac:dyDescent="0.2">
      <c r="A1222" s="111"/>
      <c r="B1222" s="111"/>
      <c r="C1222" s="111"/>
      <c r="D1222" s="111"/>
      <c r="E1222" s="111"/>
      <c r="F1222" s="111"/>
      <c r="G1222" s="111"/>
      <c r="H1222" s="111"/>
      <c r="I1222" s="111"/>
      <c r="J1222" s="111"/>
      <c r="K1222" s="111"/>
      <c r="L1222" s="111"/>
      <c r="M1222" s="111"/>
      <c r="N1222" s="111"/>
      <c r="O1222" s="111"/>
      <c r="P1222" s="111"/>
      <c r="Q1222" s="111"/>
      <c r="R1222" s="111"/>
      <c r="S1222" s="111"/>
      <c r="T1222" s="111"/>
      <c r="U1222" s="111"/>
      <c r="V1222" s="111"/>
      <c r="W1222" s="1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</row>
    <row r="1223" spans="1:78" s="45" customFormat="1" x14ac:dyDescent="0.2">
      <c r="A1223" s="111"/>
      <c r="B1223" s="111"/>
      <c r="C1223" s="111"/>
      <c r="D1223" s="111"/>
      <c r="E1223" s="111"/>
      <c r="F1223" s="111"/>
      <c r="G1223" s="111"/>
      <c r="H1223" s="111"/>
      <c r="I1223" s="111"/>
      <c r="J1223" s="111"/>
      <c r="K1223" s="111"/>
      <c r="L1223" s="111"/>
      <c r="M1223" s="111"/>
      <c r="N1223" s="111"/>
      <c r="O1223" s="111"/>
      <c r="P1223" s="111"/>
      <c r="Q1223" s="111"/>
      <c r="R1223" s="111"/>
      <c r="S1223" s="111"/>
      <c r="T1223" s="111"/>
      <c r="U1223" s="111"/>
      <c r="V1223" s="111"/>
      <c r="W1223" s="1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</row>
    <row r="1224" spans="1:78" s="45" customFormat="1" x14ac:dyDescent="0.2">
      <c r="A1224" s="111"/>
      <c r="B1224" s="111"/>
      <c r="C1224" s="111"/>
      <c r="D1224" s="111"/>
      <c r="E1224" s="111"/>
      <c r="F1224" s="111"/>
      <c r="G1224" s="111"/>
      <c r="H1224" s="111"/>
      <c r="I1224" s="111"/>
      <c r="J1224" s="111"/>
      <c r="K1224" s="111"/>
      <c r="L1224" s="111"/>
      <c r="M1224" s="111"/>
      <c r="N1224" s="111"/>
      <c r="O1224" s="111"/>
      <c r="P1224" s="111"/>
      <c r="Q1224" s="111"/>
      <c r="R1224" s="111"/>
      <c r="S1224" s="111"/>
      <c r="T1224" s="111"/>
      <c r="U1224" s="111"/>
      <c r="V1224" s="111"/>
      <c r="W1224" s="1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</row>
    <row r="1225" spans="1:78" s="45" customFormat="1" x14ac:dyDescent="0.2">
      <c r="A1225" s="111"/>
      <c r="B1225" s="111"/>
      <c r="C1225" s="111"/>
      <c r="D1225" s="111"/>
      <c r="E1225" s="111"/>
      <c r="F1225" s="111"/>
      <c r="G1225" s="111"/>
      <c r="H1225" s="111"/>
      <c r="I1225" s="111"/>
      <c r="J1225" s="111"/>
      <c r="K1225" s="111"/>
      <c r="L1225" s="111"/>
      <c r="M1225" s="111"/>
      <c r="N1225" s="111"/>
      <c r="O1225" s="111"/>
      <c r="P1225" s="111"/>
      <c r="Q1225" s="111"/>
      <c r="R1225" s="111"/>
      <c r="S1225" s="111"/>
      <c r="T1225" s="111"/>
      <c r="U1225" s="111"/>
      <c r="V1225" s="111"/>
      <c r="W1225" s="1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</row>
    <row r="1226" spans="1:78" s="45" customFormat="1" x14ac:dyDescent="0.2">
      <c r="A1226" s="111"/>
      <c r="B1226" s="111"/>
      <c r="C1226" s="111"/>
      <c r="D1226" s="111"/>
      <c r="E1226" s="111"/>
      <c r="F1226" s="111"/>
      <c r="G1226" s="111"/>
      <c r="H1226" s="111"/>
      <c r="I1226" s="111"/>
      <c r="J1226" s="111"/>
      <c r="K1226" s="111"/>
      <c r="L1226" s="111"/>
      <c r="M1226" s="111"/>
      <c r="N1226" s="111"/>
      <c r="O1226" s="111"/>
      <c r="P1226" s="111"/>
      <c r="Q1226" s="111"/>
      <c r="R1226" s="111"/>
      <c r="S1226" s="111"/>
      <c r="T1226" s="111"/>
      <c r="U1226" s="111"/>
      <c r="V1226" s="111"/>
      <c r="W1226" s="1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</row>
    <row r="1227" spans="1:78" s="45" customFormat="1" x14ac:dyDescent="0.2">
      <c r="A1227" s="111"/>
      <c r="B1227" s="111"/>
      <c r="C1227" s="111"/>
      <c r="D1227" s="111"/>
      <c r="E1227" s="111"/>
      <c r="F1227" s="111"/>
      <c r="G1227" s="111"/>
      <c r="H1227" s="111"/>
      <c r="I1227" s="111"/>
      <c r="J1227" s="111"/>
      <c r="K1227" s="111"/>
      <c r="L1227" s="111"/>
      <c r="M1227" s="111"/>
      <c r="N1227" s="111"/>
      <c r="O1227" s="111"/>
      <c r="P1227" s="111"/>
      <c r="Q1227" s="111"/>
      <c r="R1227" s="111"/>
      <c r="S1227" s="111"/>
      <c r="T1227" s="111"/>
      <c r="U1227" s="111"/>
      <c r="V1227" s="111"/>
      <c r="W1227" s="1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</row>
    <row r="1228" spans="1:78" s="45" customFormat="1" x14ac:dyDescent="0.2">
      <c r="A1228" s="111"/>
      <c r="B1228" s="111"/>
      <c r="C1228" s="111"/>
      <c r="D1228" s="111"/>
      <c r="E1228" s="111"/>
      <c r="F1228" s="111"/>
      <c r="G1228" s="111"/>
      <c r="H1228" s="111"/>
      <c r="I1228" s="111"/>
      <c r="J1228" s="111"/>
      <c r="K1228" s="111"/>
      <c r="L1228" s="111"/>
      <c r="M1228" s="111"/>
      <c r="N1228" s="111"/>
      <c r="O1228" s="111"/>
      <c r="P1228" s="111"/>
      <c r="Q1228" s="111"/>
      <c r="R1228" s="111"/>
      <c r="S1228" s="111"/>
      <c r="T1228" s="111"/>
      <c r="U1228" s="111"/>
      <c r="V1228" s="111"/>
      <c r="W1228" s="1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</row>
    <row r="1229" spans="1:78" s="45" customFormat="1" x14ac:dyDescent="0.2">
      <c r="A1229" s="111"/>
      <c r="B1229" s="111"/>
      <c r="C1229" s="111"/>
      <c r="D1229" s="111"/>
      <c r="E1229" s="111"/>
      <c r="F1229" s="111"/>
      <c r="G1229" s="111"/>
      <c r="H1229" s="111"/>
      <c r="I1229" s="111"/>
      <c r="J1229" s="111"/>
      <c r="K1229" s="111"/>
      <c r="L1229" s="111"/>
      <c r="M1229" s="111"/>
      <c r="N1229" s="111"/>
      <c r="O1229" s="111"/>
      <c r="P1229" s="111"/>
      <c r="Q1229" s="111"/>
      <c r="R1229" s="111"/>
      <c r="S1229" s="111"/>
      <c r="T1229" s="111"/>
      <c r="U1229" s="111"/>
      <c r="V1229" s="111"/>
      <c r="W1229" s="1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</row>
    <row r="1230" spans="1:78" s="45" customFormat="1" x14ac:dyDescent="0.2">
      <c r="A1230" s="111"/>
      <c r="B1230" s="111"/>
      <c r="C1230" s="111"/>
      <c r="D1230" s="111"/>
      <c r="E1230" s="111"/>
      <c r="F1230" s="111"/>
      <c r="G1230" s="111"/>
      <c r="H1230" s="111"/>
      <c r="I1230" s="111"/>
      <c r="J1230" s="111"/>
      <c r="K1230" s="111"/>
      <c r="L1230" s="111"/>
      <c r="M1230" s="111"/>
      <c r="N1230" s="111"/>
      <c r="O1230" s="111"/>
      <c r="P1230" s="111"/>
      <c r="Q1230" s="111"/>
      <c r="R1230" s="111"/>
      <c r="S1230" s="111"/>
      <c r="T1230" s="111"/>
      <c r="U1230" s="111"/>
      <c r="V1230" s="111"/>
      <c r="W1230" s="1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</row>
    <row r="1231" spans="1:78" s="45" customFormat="1" x14ac:dyDescent="0.2">
      <c r="A1231" s="111"/>
      <c r="B1231" s="111"/>
      <c r="C1231" s="111"/>
      <c r="D1231" s="111"/>
      <c r="E1231" s="111"/>
      <c r="F1231" s="111"/>
      <c r="G1231" s="111"/>
      <c r="H1231" s="111"/>
      <c r="I1231" s="111"/>
      <c r="J1231" s="111"/>
      <c r="K1231" s="111"/>
      <c r="L1231" s="111"/>
      <c r="M1231" s="111"/>
      <c r="N1231" s="111"/>
      <c r="O1231" s="111"/>
      <c r="P1231" s="111"/>
      <c r="Q1231" s="111"/>
      <c r="R1231" s="111"/>
      <c r="S1231" s="111"/>
      <c r="T1231" s="111"/>
      <c r="U1231" s="111"/>
      <c r="V1231" s="111"/>
      <c r="W1231" s="1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</row>
    <row r="1232" spans="1:78" s="45" customFormat="1" x14ac:dyDescent="0.2">
      <c r="A1232" s="111"/>
      <c r="B1232" s="111"/>
      <c r="C1232" s="111"/>
      <c r="D1232" s="111"/>
      <c r="E1232" s="111"/>
      <c r="F1232" s="111"/>
      <c r="G1232" s="111"/>
      <c r="H1232" s="111"/>
      <c r="I1232" s="111"/>
      <c r="J1232" s="111"/>
      <c r="K1232" s="111"/>
      <c r="L1232" s="111"/>
      <c r="M1232" s="111"/>
      <c r="N1232" s="111"/>
      <c r="O1232" s="111"/>
      <c r="P1232" s="111"/>
      <c r="Q1232" s="111"/>
      <c r="R1232" s="111"/>
      <c r="S1232" s="111"/>
      <c r="T1232" s="111"/>
      <c r="U1232" s="111"/>
      <c r="V1232" s="111"/>
      <c r="W1232" s="1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</row>
    <row r="1233" spans="1:78" s="45" customFormat="1" x14ac:dyDescent="0.2">
      <c r="A1233" s="111"/>
      <c r="B1233" s="111"/>
      <c r="C1233" s="111"/>
      <c r="D1233" s="111"/>
      <c r="E1233" s="111"/>
      <c r="F1233" s="111"/>
      <c r="G1233" s="111"/>
      <c r="H1233" s="111"/>
      <c r="I1233" s="111"/>
      <c r="J1233" s="111"/>
      <c r="K1233" s="111"/>
      <c r="L1233" s="111"/>
      <c r="M1233" s="111"/>
      <c r="N1233" s="111"/>
      <c r="O1233" s="111"/>
      <c r="P1233" s="111"/>
      <c r="Q1233" s="111"/>
      <c r="R1233" s="111"/>
      <c r="S1233" s="111"/>
      <c r="T1233" s="111"/>
      <c r="U1233" s="111"/>
      <c r="V1233" s="111"/>
      <c r="W1233" s="1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</row>
    <row r="1234" spans="1:78" s="45" customFormat="1" x14ac:dyDescent="0.2">
      <c r="A1234" s="111"/>
      <c r="B1234" s="111"/>
      <c r="C1234" s="111"/>
      <c r="D1234" s="111"/>
      <c r="E1234" s="111"/>
      <c r="F1234" s="111"/>
      <c r="G1234" s="111"/>
      <c r="H1234" s="111"/>
      <c r="I1234" s="111"/>
      <c r="J1234" s="111"/>
      <c r="K1234" s="111"/>
      <c r="L1234" s="111"/>
      <c r="M1234" s="111"/>
      <c r="N1234" s="111"/>
      <c r="O1234" s="111"/>
      <c r="P1234" s="111"/>
      <c r="Q1234" s="111"/>
      <c r="R1234" s="111"/>
      <c r="S1234" s="111"/>
      <c r="T1234" s="111"/>
      <c r="U1234" s="111"/>
      <c r="V1234" s="111"/>
      <c r="W1234" s="1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</row>
    <row r="1235" spans="1:78" s="45" customFormat="1" x14ac:dyDescent="0.2">
      <c r="A1235" s="111"/>
      <c r="B1235" s="111"/>
      <c r="C1235" s="111"/>
      <c r="D1235" s="111"/>
      <c r="E1235" s="111"/>
      <c r="F1235" s="111"/>
      <c r="G1235" s="111"/>
      <c r="H1235" s="111"/>
      <c r="I1235" s="111"/>
      <c r="J1235" s="111"/>
      <c r="K1235" s="111"/>
      <c r="L1235" s="111"/>
      <c r="M1235" s="111"/>
      <c r="N1235" s="111"/>
      <c r="O1235" s="111"/>
      <c r="P1235" s="111"/>
      <c r="Q1235" s="111"/>
      <c r="R1235" s="111"/>
      <c r="S1235" s="111"/>
      <c r="T1235" s="111"/>
      <c r="U1235" s="111"/>
      <c r="V1235" s="111"/>
      <c r="W1235" s="1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</row>
    <row r="1236" spans="1:78" s="45" customFormat="1" x14ac:dyDescent="0.2">
      <c r="A1236" s="111"/>
      <c r="B1236" s="111"/>
      <c r="C1236" s="111"/>
      <c r="D1236" s="111"/>
      <c r="E1236" s="111"/>
      <c r="F1236" s="111"/>
      <c r="G1236" s="111"/>
      <c r="H1236" s="111"/>
      <c r="I1236" s="111"/>
      <c r="J1236" s="111"/>
      <c r="K1236" s="111"/>
      <c r="L1236" s="111"/>
      <c r="M1236" s="111"/>
      <c r="N1236" s="111"/>
      <c r="O1236" s="111"/>
      <c r="P1236" s="111"/>
      <c r="Q1236" s="111"/>
      <c r="R1236" s="111"/>
      <c r="S1236" s="111"/>
      <c r="T1236" s="111"/>
      <c r="U1236" s="111"/>
      <c r="V1236" s="111"/>
      <c r="W1236" s="1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</row>
    <row r="1237" spans="1:78" s="45" customFormat="1" x14ac:dyDescent="0.2">
      <c r="A1237" s="111"/>
      <c r="B1237" s="111"/>
      <c r="C1237" s="111"/>
      <c r="D1237" s="111"/>
      <c r="E1237" s="111"/>
      <c r="F1237" s="111"/>
      <c r="G1237" s="111"/>
      <c r="H1237" s="111"/>
      <c r="I1237" s="111"/>
      <c r="J1237" s="111"/>
      <c r="K1237" s="111"/>
      <c r="L1237" s="111"/>
      <c r="M1237" s="111"/>
      <c r="N1237" s="111"/>
      <c r="O1237" s="111"/>
      <c r="P1237" s="111"/>
      <c r="Q1237" s="111"/>
      <c r="R1237" s="111"/>
      <c r="S1237" s="111"/>
      <c r="T1237" s="111"/>
      <c r="U1237" s="111"/>
      <c r="V1237" s="111"/>
      <c r="W1237" s="1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</row>
    <row r="1238" spans="1:78" s="45" customFormat="1" x14ac:dyDescent="0.2">
      <c r="A1238" s="111"/>
      <c r="B1238" s="111"/>
      <c r="C1238" s="111"/>
      <c r="D1238" s="111"/>
      <c r="E1238" s="111"/>
      <c r="F1238" s="111"/>
      <c r="G1238" s="111"/>
      <c r="H1238" s="111"/>
      <c r="I1238" s="111"/>
      <c r="J1238" s="111"/>
      <c r="K1238" s="111"/>
      <c r="L1238" s="111"/>
      <c r="M1238" s="111"/>
      <c r="N1238" s="111"/>
      <c r="O1238" s="111"/>
      <c r="P1238" s="111"/>
      <c r="Q1238" s="111"/>
      <c r="R1238" s="111"/>
      <c r="S1238" s="111"/>
      <c r="T1238" s="111"/>
      <c r="U1238" s="111"/>
      <c r="V1238" s="111"/>
      <c r="W1238" s="1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</row>
    <row r="1239" spans="1:78" s="45" customFormat="1" x14ac:dyDescent="0.2">
      <c r="A1239" s="111"/>
      <c r="B1239" s="111"/>
      <c r="C1239" s="111"/>
      <c r="D1239" s="111"/>
      <c r="E1239" s="111"/>
      <c r="F1239" s="111"/>
      <c r="G1239" s="111"/>
      <c r="H1239" s="111"/>
      <c r="I1239" s="111"/>
      <c r="J1239" s="111"/>
      <c r="K1239" s="111"/>
      <c r="L1239" s="111"/>
      <c r="M1239" s="111"/>
      <c r="N1239" s="111"/>
      <c r="O1239" s="111"/>
      <c r="P1239" s="111"/>
      <c r="Q1239" s="111"/>
      <c r="R1239" s="111"/>
      <c r="S1239" s="111"/>
      <c r="T1239" s="111"/>
      <c r="U1239" s="111"/>
      <c r="V1239" s="111"/>
      <c r="W1239" s="1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</row>
    <row r="1240" spans="1:78" s="45" customFormat="1" x14ac:dyDescent="0.2">
      <c r="A1240" s="111"/>
      <c r="B1240" s="111"/>
      <c r="C1240" s="111"/>
      <c r="D1240" s="111"/>
      <c r="E1240" s="111"/>
      <c r="F1240" s="111"/>
      <c r="G1240" s="111"/>
      <c r="H1240" s="111"/>
      <c r="I1240" s="111"/>
      <c r="J1240" s="111"/>
      <c r="K1240" s="111"/>
      <c r="L1240" s="111"/>
      <c r="M1240" s="111"/>
      <c r="N1240" s="111"/>
      <c r="O1240" s="111"/>
      <c r="P1240" s="111"/>
      <c r="Q1240" s="111"/>
      <c r="R1240" s="111"/>
      <c r="S1240" s="111"/>
      <c r="T1240" s="111"/>
      <c r="U1240" s="111"/>
      <c r="V1240" s="111"/>
      <c r="W1240" s="1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</row>
    <row r="1241" spans="1:78" s="45" customFormat="1" x14ac:dyDescent="0.2">
      <c r="A1241" s="111"/>
      <c r="B1241" s="111"/>
      <c r="C1241" s="111"/>
      <c r="D1241" s="111"/>
      <c r="E1241" s="111"/>
      <c r="F1241" s="111"/>
      <c r="G1241" s="111"/>
      <c r="H1241" s="111"/>
      <c r="I1241" s="111"/>
      <c r="J1241" s="111"/>
      <c r="K1241" s="111"/>
      <c r="L1241" s="111"/>
      <c r="M1241" s="111"/>
      <c r="N1241" s="111"/>
      <c r="O1241" s="111"/>
      <c r="P1241" s="111"/>
      <c r="Q1241" s="111"/>
      <c r="R1241" s="111"/>
      <c r="S1241" s="111"/>
      <c r="T1241" s="111"/>
      <c r="U1241" s="111"/>
      <c r="V1241" s="111"/>
      <c r="W1241" s="1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</row>
    <row r="1242" spans="1:78" s="45" customFormat="1" x14ac:dyDescent="0.2">
      <c r="A1242" s="111"/>
      <c r="B1242" s="111"/>
      <c r="C1242" s="111"/>
      <c r="D1242" s="111"/>
      <c r="E1242" s="111"/>
      <c r="F1242" s="111"/>
      <c r="G1242" s="111"/>
      <c r="H1242" s="111"/>
      <c r="I1242" s="111"/>
      <c r="J1242" s="111"/>
      <c r="K1242" s="111"/>
      <c r="L1242" s="111"/>
      <c r="M1242" s="111"/>
      <c r="N1242" s="111"/>
      <c r="O1242" s="111"/>
      <c r="P1242" s="111"/>
      <c r="Q1242" s="111"/>
      <c r="R1242" s="111"/>
      <c r="S1242" s="111"/>
      <c r="T1242" s="111"/>
      <c r="U1242" s="111"/>
      <c r="V1242" s="111"/>
      <c r="W1242" s="1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</row>
    <row r="1243" spans="1:78" s="45" customFormat="1" x14ac:dyDescent="0.2">
      <c r="A1243" s="111"/>
      <c r="B1243" s="111"/>
      <c r="C1243" s="111"/>
      <c r="D1243" s="111"/>
      <c r="E1243" s="111"/>
      <c r="F1243" s="111"/>
      <c r="G1243" s="111"/>
      <c r="H1243" s="111"/>
      <c r="I1243" s="111"/>
      <c r="J1243" s="111"/>
      <c r="K1243" s="111"/>
      <c r="L1243" s="111"/>
      <c r="M1243" s="111"/>
      <c r="N1243" s="111"/>
      <c r="O1243" s="111"/>
      <c r="P1243" s="111"/>
      <c r="Q1243" s="111"/>
      <c r="R1243" s="111"/>
      <c r="S1243" s="111"/>
      <c r="T1243" s="111"/>
      <c r="U1243" s="111"/>
      <c r="V1243" s="111"/>
      <c r="W1243" s="1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</row>
    <row r="1244" spans="1:78" s="45" customFormat="1" x14ac:dyDescent="0.2">
      <c r="A1244" s="111"/>
      <c r="B1244" s="111"/>
      <c r="C1244" s="111"/>
      <c r="D1244" s="111"/>
      <c r="E1244" s="111"/>
      <c r="F1244" s="111"/>
      <c r="G1244" s="111"/>
      <c r="H1244" s="111"/>
      <c r="I1244" s="111"/>
      <c r="J1244" s="111"/>
      <c r="K1244" s="111"/>
      <c r="L1244" s="111"/>
      <c r="M1244" s="111"/>
      <c r="N1244" s="111"/>
      <c r="O1244" s="111"/>
      <c r="P1244" s="111"/>
      <c r="Q1244" s="111"/>
      <c r="R1244" s="111"/>
      <c r="S1244" s="111"/>
      <c r="T1244" s="111"/>
      <c r="U1244" s="111"/>
      <c r="V1244" s="111"/>
      <c r="W1244" s="1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</row>
    <row r="1245" spans="1:78" s="45" customFormat="1" x14ac:dyDescent="0.2">
      <c r="A1245" s="111"/>
      <c r="B1245" s="111"/>
      <c r="C1245" s="111"/>
      <c r="D1245" s="111"/>
      <c r="E1245" s="111"/>
      <c r="F1245" s="111"/>
      <c r="G1245" s="111"/>
      <c r="H1245" s="111"/>
      <c r="I1245" s="111"/>
      <c r="J1245" s="111"/>
      <c r="K1245" s="111"/>
      <c r="L1245" s="111"/>
      <c r="M1245" s="111"/>
      <c r="N1245" s="111"/>
      <c r="O1245" s="111"/>
      <c r="P1245" s="111"/>
      <c r="Q1245" s="111"/>
      <c r="R1245" s="111"/>
      <c r="S1245" s="111"/>
      <c r="T1245" s="111"/>
      <c r="U1245" s="111"/>
      <c r="V1245" s="111"/>
      <c r="W1245" s="1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</row>
    <row r="1246" spans="1:78" s="45" customFormat="1" x14ac:dyDescent="0.2">
      <c r="A1246" s="111"/>
      <c r="B1246" s="111"/>
      <c r="C1246" s="111"/>
      <c r="D1246" s="111"/>
      <c r="E1246" s="111"/>
      <c r="F1246" s="111"/>
      <c r="G1246" s="111"/>
      <c r="H1246" s="111"/>
      <c r="I1246" s="111"/>
      <c r="J1246" s="111"/>
      <c r="K1246" s="111"/>
      <c r="L1246" s="111"/>
      <c r="M1246" s="111"/>
      <c r="N1246" s="111"/>
      <c r="O1246" s="111"/>
      <c r="P1246" s="111"/>
      <c r="Q1246" s="111"/>
      <c r="R1246" s="111"/>
      <c r="S1246" s="111"/>
      <c r="T1246" s="111"/>
      <c r="U1246" s="111"/>
      <c r="V1246" s="111"/>
      <c r="W1246" s="1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</row>
    <row r="1247" spans="1:78" s="45" customFormat="1" x14ac:dyDescent="0.2">
      <c r="A1247" s="111"/>
      <c r="B1247" s="111"/>
      <c r="C1247" s="111"/>
      <c r="D1247" s="111"/>
      <c r="E1247" s="111"/>
      <c r="F1247" s="111"/>
      <c r="G1247" s="111"/>
      <c r="H1247" s="111"/>
      <c r="I1247" s="111"/>
      <c r="J1247" s="111"/>
      <c r="K1247" s="111"/>
      <c r="L1247" s="111"/>
      <c r="M1247" s="111"/>
      <c r="N1247" s="111"/>
      <c r="O1247" s="111"/>
      <c r="P1247" s="111"/>
      <c r="Q1247" s="111"/>
      <c r="R1247" s="111"/>
      <c r="S1247" s="111"/>
      <c r="T1247" s="111"/>
      <c r="U1247" s="111"/>
      <c r="V1247" s="111"/>
      <c r="W1247" s="1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</row>
    <row r="1248" spans="1:78" s="45" customFormat="1" x14ac:dyDescent="0.2">
      <c r="A1248" s="111"/>
      <c r="B1248" s="111"/>
      <c r="C1248" s="111"/>
      <c r="D1248" s="111"/>
      <c r="E1248" s="111"/>
      <c r="F1248" s="111"/>
      <c r="G1248" s="111"/>
      <c r="H1248" s="111"/>
      <c r="I1248" s="111"/>
      <c r="J1248" s="111"/>
      <c r="K1248" s="111"/>
      <c r="L1248" s="111"/>
      <c r="M1248" s="111"/>
      <c r="N1248" s="111"/>
      <c r="O1248" s="111"/>
      <c r="P1248" s="111"/>
      <c r="Q1248" s="111"/>
      <c r="R1248" s="111"/>
      <c r="S1248" s="111"/>
      <c r="T1248" s="111"/>
      <c r="U1248" s="111"/>
      <c r="V1248" s="111"/>
      <c r="W1248" s="1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</row>
    <row r="1249" spans="1:78" s="45" customFormat="1" x14ac:dyDescent="0.2">
      <c r="A1249" s="111"/>
      <c r="B1249" s="111"/>
      <c r="C1249" s="111"/>
      <c r="D1249" s="111"/>
      <c r="E1249" s="111"/>
      <c r="F1249" s="111"/>
      <c r="G1249" s="111"/>
      <c r="H1249" s="111"/>
      <c r="I1249" s="111"/>
      <c r="J1249" s="111"/>
      <c r="K1249" s="111"/>
      <c r="L1249" s="111"/>
      <c r="M1249" s="111"/>
      <c r="N1249" s="111"/>
      <c r="O1249" s="111"/>
      <c r="P1249" s="111"/>
      <c r="Q1249" s="111"/>
      <c r="R1249" s="111"/>
      <c r="S1249" s="111"/>
      <c r="T1249" s="111"/>
      <c r="U1249" s="111"/>
      <c r="V1249" s="111"/>
      <c r="W1249" s="1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</row>
    <row r="1250" spans="1:78" s="45" customFormat="1" x14ac:dyDescent="0.2">
      <c r="A1250" s="111"/>
      <c r="B1250" s="111"/>
      <c r="C1250" s="111"/>
      <c r="D1250" s="111"/>
      <c r="E1250" s="111"/>
      <c r="F1250" s="111"/>
      <c r="G1250" s="111"/>
      <c r="H1250" s="111"/>
      <c r="I1250" s="111"/>
      <c r="J1250" s="111"/>
      <c r="K1250" s="111"/>
      <c r="L1250" s="111"/>
      <c r="M1250" s="111"/>
      <c r="N1250" s="111"/>
      <c r="O1250" s="111"/>
      <c r="P1250" s="111"/>
      <c r="Q1250" s="111"/>
      <c r="R1250" s="111"/>
      <c r="S1250" s="111"/>
      <c r="T1250" s="111"/>
      <c r="U1250" s="111"/>
      <c r="V1250" s="111"/>
      <c r="W1250" s="1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</row>
    <row r="1251" spans="1:78" s="45" customFormat="1" x14ac:dyDescent="0.2">
      <c r="A1251" s="111"/>
      <c r="B1251" s="111"/>
      <c r="C1251" s="111"/>
      <c r="D1251" s="111"/>
      <c r="E1251" s="111"/>
      <c r="F1251" s="111"/>
      <c r="G1251" s="111"/>
      <c r="H1251" s="111"/>
      <c r="I1251" s="111"/>
      <c r="J1251" s="111"/>
      <c r="K1251" s="111"/>
      <c r="L1251" s="111"/>
      <c r="M1251" s="111"/>
      <c r="N1251" s="111"/>
      <c r="O1251" s="111"/>
      <c r="P1251" s="111"/>
      <c r="Q1251" s="111"/>
      <c r="R1251" s="111"/>
      <c r="S1251" s="111"/>
      <c r="T1251" s="111"/>
      <c r="U1251" s="111"/>
      <c r="V1251" s="111"/>
      <c r="W1251" s="1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</row>
    <row r="1252" spans="1:78" s="45" customFormat="1" x14ac:dyDescent="0.2">
      <c r="A1252" s="111"/>
      <c r="B1252" s="111"/>
      <c r="C1252" s="111"/>
      <c r="D1252" s="111"/>
      <c r="E1252" s="111"/>
      <c r="F1252" s="111"/>
      <c r="G1252" s="111"/>
      <c r="H1252" s="111"/>
      <c r="I1252" s="111"/>
      <c r="J1252" s="111"/>
      <c r="K1252" s="111"/>
      <c r="L1252" s="111"/>
      <c r="M1252" s="111"/>
      <c r="N1252" s="111"/>
      <c r="O1252" s="111"/>
      <c r="P1252" s="111"/>
      <c r="Q1252" s="111"/>
      <c r="R1252" s="111"/>
      <c r="S1252" s="111"/>
      <c r="T1252" s="111"/>
      <c r="U1252" s="111"/>
      <c r="V1252" s="111"/>
      <c r="W1252" s="1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</row>
    <row r="1253" spans="1:78" s="45" customFormat="1" x14ac:dyDescent="0.2">
      <c r="A1253" s="111"/>
      <c r="B1253" s="111"/>
      <c r="C1253" s="111"/>
      <c r="D1253" s="111"/>
      <c r="E1253" s="111"/>
      <c r="F1253" s="111"/>
      <c r="G1253" s="111"/>
      <c r="H1253" s="111"/>
      <c r="I1253" s="111"/>
      <c r="J1253" s="111"/>
      <c r="K1253" s="111"/>
      <c r="L1253" s="111"/>
      <c r="M1253" s="111"/>
      <c r="N1253" s="111"/>
      <c r="O1253" s="111"/>
      <c r="P1253" s="111"/>
      <c r="Q1253" s="111"/>
      <c r="R1253" s="111"/>
      <c r="S1253" s="111"/>
      <c r="T1253" s="111"/>
      <c r="U1253" s="111"/>
      <c r="V1253" s="111"/>
      <c r="W1253" s="1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</row>
    <row r="1254" spans="1:78" s="45" customFormat="1" x14ac:dyDescent="0.2">
      <c r="A1254" s="111"/>
      <c r="B1254" s="111"/>
      <c r="C1254" s="111"/>
      <c r="D1254" s="111"/>
      <c r="E1254" s="111"/>
      <c r="F1254" s="111"/>
      <c r="G1254" s="111"/>
      <c r="H1254" s="111"/>
      <c r="I1254" s="111"/>
      <c r="J1254" s="111"/>
      <c r="K1254" s="111"/>
      <c r="L1254" s="111"/>
      <c r="M1254" s="111"/>
      <c r="N1254" s="111"/>
      <c r="O1254" s="111"/>
      <c r="P1254" s="111"/>
      <c r="Q1254" s="111"/>
      <c r="R1254" s="111"/>
      <c r="S1254" s="111"/>
      <c r="T1254" s="111"/>
      <c r="U1254" s="111"/>
      <c r="V1254" s="111"/>
      <c r="W1254" s="1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</row>
    <row r="1255" spans="1:78" s="45" customFormat="1" x14ac:dyDescent="0.2">
      <c r="A1255" s="111"/>
      <c r="B1255" s="111"/>
      <c r="C1255" s="111"/>
      <c r="D1255" s="111"/>
      <c r="E1255" s="111"/>
      <c r="F1255" s="111"/>
      <c r="G1255" s="111"/>
      <c r="H1255" s="111"/>
      <c r="I1255" s="111"/>
      <c r="J1255" s="111"/>
      <c r="K1255" s="111"/>
      <c r="L1255" s="111"/>
      <c r="M1255" s="111"/>
      <c r="N1255" s="111"/>
      <c r="O1255" s="111"/>
      <c r="P1255" s="111"/>
      <c r="Q1255" s="111"/>
      <c r="R1255" s="111"/>
      <c r="S1255" s="111"/>
      <c r="T1255" s="111"/>
      <c r="U1255" s="111"/>
      <c r="V1255" s="111"/>
      <c r="W1255" s="1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</row>
    <row r="1256" spans="1:78" s="45" customFormat="1" x14ac:dyDescent="0.2">
      <c r="A1256" s="111"/>
      <c r="B1256" s="111"/>
      <c r="C1256" s="111"/>
      <c r="D1256" s="111"/>
      <c r="E1256" s="111"/>
      <c r="F1256" s="111"/>
      <c r="G1256" s="111"/>
      <c r="H1256" s="111"/>
      <c r="I1256" s="111"/>
      <c r="J1256" s="111"/>
      <c r="K1256" s="111"/>
      <c r="L1256" s="111"/>
      <c r="M1256" s="111"/>
      <c r="N1256" s="111"/>
      <c r="O1256" s="111"/>
      <c r="P1256" s="111"/>
      <c r="Q1256" s="111"/>
      <c r="R1256" s="111"/>
      <c r="S1256" s="111"/>
      <c r="T1256" s="111"/>
      <c r="U1256" s="111"/>
      <c r="V1256" s="111"/>
      <c r="W1256" s="1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</row>
    <row r="1257" spans="1:78" s="45" customFormat="1" x14ac:dyDescent="0.2">
      <c r="A1257" s="111"/>
      <c r="B1257" s="111"/>
      <c r="C1257" s="111"/>
      <c r="D1257" s="111"/>
      <c r="E1257" s="111"/>
      <c r="F1257" s="111"/>
      <c r="G1257" s="111"/>
      <c r="H1257" s="111"/>
      <c r="I1257" s="111"/>
      <c r="J1257" s="111"/>
      <c r="K1257" s="111"/>
      <c r="L1257" s="111"/>
      <c r="M1257" s="111"/>
      <c r="N1257" s="111"/>
      <c r="O1257" s="111"/>
      <c r="P1257" s="111"/>
      <c r="Q1257" s="111"/>
      <c r="R1257" s="111"/>
      <c r="S1257" s="111"/>
      <c r="T1257" s="111"/>
      <c r="U1257" s="111"/>
      <c r="V1257" s="111"/>
      <c r="W1257" s="1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</row>
    <row r="1258" spans="1:78" s="45" customFormat="1" x14ac:dyDescent="0.2">
      <c r="A1258" s="111"/>
      <c r="B1258" s="111"/>
      <c r="C1258" s="111"/>
      <c r="D1258" s="111"/>
      <c r="E1258" s="111"/>
      <c r="F1258" s="111"/>
      <c r="G1258" s="111"/>
      <c r="H1258" s="111"/>
      <c r="I1258" s="111"/>
      <c r="J1258" s="111"/>
      <c r="K1258" s="111"/>
      <c r="L1258" s="111"/>
      <c r="M1258" s="111"/>
      <c r="N1258" s="111"/>
      <c r="O1258" s="111"/>
      <c r="P1258" s="111"/>
      <c r="Q1258" s="111"/>
      <c r="R1258" s="111"/>
      <c r="S1258" s="111"/>
      <c r="T1258" s="111"/>
      <c r="U1258" s="111"/>
      <c r="V1258" s="111"/>
      <c r="W1258" s="1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</row>
    <row r="1259" spans="1:78" s="45" customFormat="1" x14ac:dyDescent="0.2">
      <c r="A1259" s="111"/>
      <c r="B1259" s="111"/>
      <c r="C1259" s="111"/>
      <c r="D1259" s="111"/>
      <c r="E1259" s="111"/>
      <c r="F1259" s="111"/>
      <c r="G1259" s="111"/>
      <c r="H1259" s="111"/>
      <c r="I1259" s="111"/>
      <c r="J1259" s="111"/>
      <c r="K1259" s="111"/>
      <c r="L1259" s="111"/>
      <c r="M1259" s="111"/>
      <c r="N1259" s="111"/>
      <c r="O1259" s="111"/>
      <c r="P1259" s="111"/>
      <c r="Q1259" s="111"/>
      <c r="R1259" s="111"/>
      <c r="S1259" s="111"/>
      <c r="T1259" s="111"/>
      <c r="U1259" s="111"/>
      <c r="V1259" s="111"/>
      <c r="W1259" s="1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</row>
    <row r="1260" spans="1:78" s="45" customFormat="1" x14ac:dyDescent="0.2">
      <c r="A1260" s="111"/>
      <c r="B1260" s="111"/>
      <c r="C1260" s="111"/>
      <c r="D1260" s="111"/>
      <c r="E1260" s="111"/>
      <c r="F1260" s="111"/>
      <c r="G1260" s="111"/>
      <c r="H1260" s="111"/>
      <c r="I1260" s="111"/>
      <c r="J1260" s="111"/>
      <c r="K1260" s="111"/>
      <c r="L1260" s="111"/>
      <c r="M1260" s="111"/>
      <c r="N1260" s="111"/>
      <c r="O1260" s="111"/>
      <c r="P1260" s="111"/>
      <c r="Q1260" s="111"/>
      <c r="R1260" s="111"/>
      <c r="S1260" s="111"/>
      <c r="T1260" s="111"/>
      <c r="U1260" s="111"/>
      <c r="V1260" s="111"/>
      <c r="W1260" s="1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</row>
    <row r="1261" spans="1:78" s="45" customFormat="1" x14ac:dyDescent="0.2">
      <c r="A1261" s="111"/>
      <c r="B1261" s="111"/>
      <c r="C1261" s="111"/>
      <c r="D1261" s="111"/>
      <c r="E1261" s="111"/>
      <c r="F1261" s="111"/>
      <c r="G1261" s="111"/>
      <c r="H1261" s="111"/>
      <c r="I1261" s="111"/>
      <c r="J1261" s="111"/>
      <c r="K1261" s="111"/>
      <c r="L1261" s="111"/>
      <c r="M1261" s="111"/>
      <c r="N1261" s="111"/>
      <c r="O1261" s="111"/>
      <c r="P1261" s="111"/>
      <c r="Q1261" s="111"/>
      <c r="R1261" s="111"/>
      <c r="S1261" s="111"/>
      <c r="T1261" s="111"/>
      <c r="U1261" s="111"/>
      <c r="V1261" s="111"/>
      <c r="W1261" s="1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</row>
    <row r="1262" spans="1:78" s="45" customFormat="1" x14ac:dyDescent="0.2">
      <c r="A1262" s="111"/>
      <c r="B1262" s="111"/>
      <c r="C1262" s="111"/>
      <c r="D1262" s="111"/>
      <c r="E1262" s="111"/>
      <c r="F1262" s="111"/>
      <c r="G1262" s="111"/>
      <c r="H1262" s="111"/>
      <c r="I1262" s="111"/>
      <c r="J1262" s="111"/>
      <c r="K1262" s="111"/>
      <c r="L1262" s="111"/>
      <c r="M1262" s="111"/>
      <c r="N1262" s="111"/>
      <c r="O1262" s="111"/>
      <c r="P1262" s="111"/>
      <c r="Q1262" s="111"/>
      <c r="R1262" s="111"/>
      <c r="S1262" s="111"/>
      <c r="T1262" s="111"/>
      <c r="U1262" s="111"/>
      <c r="V1262" s="111"/>
      <c r="W1262" s="1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</row>
    <row r="1263" spans="1:78" s="45" customFormat="1" x14ac:dyDescent="0.2">
      <c r="A1263" s="111"/>
      <c r="B1263" s="111"/>
      <c r="C1263" s="111"/>
      <c r="D1263" s="111"/>
      <c r="E1263" s="111"/>
      <c r="F1263" s="111"/>
      <c r="G1263" s="111"/>
      <c r="H1263" s="111"/>
      <c r="I1263" s="111"/>
      <c r="J1263" s="111"/>
      <c r="K1263" s="111"/>
      <c r="L1263" s="111"/>
      <c r="M1263" s="111"/>
      <c r="N1263" s="111"/>
      <c r="O1263" s="111"/>
      <c r="P1263" s="111"/>
      <c r="Q1263" s="111"/>
      <c r="R1263" s="111"/>
      <c r="S1263" s="111"/>
      <c r="T1263" s="111"/>
      <c r="U1263" s="111"/>
      <c r="V1263" s="111"/>
      <c r="W1263" s="1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</row>
    <row r="1264" spans="1:78" s="45" customFormat="1" x14ac:dyDescent="0.2">
      <c r="A1264" s="111"/>
      <c r="B1264" s="111"/>
      <c r="C1264" s="111"/>
      <c r="D1264" s="111"/>
      <c r="E1264" s="111"/>
      <c r="F1264" s="111"/>
      <c r="G1264" s="111"/>
      <c r="H1264" s="111"/>
      <c r="I1264" s="111"/>
      <c r="J1264" s="111"/>
      <c r="K1264" s="111"/>
      <c r="L1264" s="111"/>
      <c r="M1264" s="111"/>
      <c r="N1264" s="111"/>
      <c r="O1264" s="111"/>
      <c r="P1264" s="111"/>
      <c r="Q1264" s="111"/>
      <c r="R1264" s="111"/>
      <c r="S1264" s="111"/>
      <c r="T1264" s="111"/>
      <c r="U1264" s="111"/>
      <c r="V1264" s="111"/>
      <c r="W1264" s="1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</row>
    <row r="1265" spans="1:78" s="45" customFormat="1" x14ac:dyDescent="0.2">
      <c r="A1265" s="111"/>
      <c r="B1265" s="111"/>
      <c r="C1265" s="111"/>
      <c r="D1265" s="111"/>
      <c r="E1265" s="111"/>
      <c r="F1265" s="111"/>
      <c r="G1265" s="111"/>
      <c r="H1265" s="111"/>
      <c r="I1265" s="111"/>
      <c r="J1265" s="111"/>
      <c r="K1265" s="111"/>
      <c r="L1265" s="111"/>
      <c r="M1265" s="111"/>
      <c r="N1265" s="111"/>
      <c r="O1265" s="111"/>
      <c r="P1265" s="111"/>
      <c r="Q1265" s="111"/>
      <c r="R1265" s="111"/>
      <c r="S1265" s="111"/>
      <c r="T1265" s="111"/>
      <c r="U1265" s="111"/>
      <c r="V1265" s="111"/>
      <c r="W1265" s="1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</row>
    <row r="1266" spans="1:78" s="45" customFormat="1" x14ac:dyDescent="0.2">
      <c r="A1266" s="111"/>
      <c r="B1266" s="111"/>
      <c r="C1266" s="111"/>
      <c r="D1266" s="111"/>
      <c r="E1266" s="111"/>
      <c r="F1266" s="111"/>
      <c r="G1266" s="111"/>
      <c r="H1266" s="111"/>
      <c r="I1266" s="111"/>
      <c r="J1266" s="111"/>
      <c r="K1266" s="111"/>
      <c r="L1266" s="111"/>
      <c r="M1266" s="111"/>
      <c r="N1266" s="111"/>
      <c r="O1266" s="111"/>
      <c r="P1266" s="111"/>
      <c r="Q1266" s="111"/>
      <c r="R1266" s="111"/>
      <c r="S1266" s="111"/>
      <c r="T1266" s="111"/>
      <c r="U1266" s="111"/>
      <c r="V1266" s="111"/>
      <c r="W1266" s="1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</row>
    <row r="1267" spans="1:78" s="45" customFormat="1" x14ac:dyDescent="0.2">
      <c r="A1267" s="111"/>
      <c r="B1267" s="111"/>
      <c r="C1267" s="111"/>
      <c r="D1267" s="111"/>
      <c r="E1267" s="111"/>
      <c r="F1267" s="111"/>
      <c r="G1267" s="111"/>
      <c r="H1267" s="111"/>
      <c r="I1267" s="111"/>
      <c r="J1267" s="111"/>
      <c r="K1267" s="111"/>
      <c r="L1267" s="111"/>
      <c r="M1267" s="111"/>
      <c r="N1267" s="111"/>
      <c r="O1267" s="111"/>
      <c r="P1267" s="111"/>
      <c r="Q1267" s="111"/>
      <c r="R1267" s="111"/>
      <c r="S1267" s="111"/>
      <c r="T1267" s="111"/>
      <c r="U1267" s="111"/>
      <c r="V1267" s="111"/>
      <c r="W1267" s="1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</row>
    <row r="1268" spans="1:78" s="45" customFormat="1" x14ac:dyDescent="0.2">
      <c r="A1268" s="111"/>
      <c r="B1268" s="111"/>
      <c r="C1268" s="111"/>
      <c r="D1268" s="111"/>
      <c r="E1268" s="111"/>
      <c r="F1268" s="111"/>
      <c r="G1268" s="111"/>
      <c r="H1268" s="111"/>
      <c r="I1268" s="111"/>
      <c r="J1268" s="111"/>
      <c r="K1268" s="111"/>
      <c r="L1268" s="111"/>
      <c r="M1268" s="111"/>
      <c r="N1268" s="111"/>
      <c r="O1268" s="111"/>
      <c r="P1268" s="111"/>
      <c r="Q1268" s="111"/>
      <c r="R1268" s="111"/>
      <c r="S1268" s="111"/>
      <c r="T1268" s="111"/>
      <c r="U1268" s="111"/>
      <c r="V1268" s="111"/>
      <c r="W1268" s="1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</row>
    <row r="1269" spans="1:78" s="45" customFormat="1" x14ac:dyDescent="0.2">
      <c r="A1269" s="111"/>
      <c r="B1269" s="111"/>
      <c r="C1269" s="111"/>
      <c r="D1269" s="111"/>
      <c r="E1269" s="111"/>
      <c r="F1269" s="111"/>
      <c r="G1269" s="111"/>
      <c r="H1269" s="111"/>
      <c r="I1269" s="111"/>
      <c r="J1269" s="111"/>
      <c r="K1269" s="111"/>
      <c r="L1269" s="111"/>
      <c r="M1269" s="111"/>
      <c r="N1269" s="111"/>
      <c r="O1269" s="111"/>
      <c r="P1269" s="111"/>
      <c r="Q1269" s="111"/>
      <c r="R1269" s="111"/>
      <c r="S1269" s="111"/>
      <c r="T1269" s="111"/>
      <c r="U1269" s="111"/>
      <c r="V1269" s="111"/>
      <c r="W1269" s="1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</row>
    <row r="1270" spans="1:78" s="45" customFormat="1" x14ac:dyDescent="0.2">
      <c r="A1270" s="111"/>
      <c r="B1270" s="111"/>
      <c r="C1270" s="111"/>
      <c r="D1270" s="111"/>
      <c r="E1270" s="111"/>
      <c r="F1270" s="111"/>
      <c r="G1270" s="111"/>
      <c r="H1270" s="111"/>
      <c r="I1270" s="111"/>
      <c r="J1270" s="111"/>
      <c r="K1270" s="111"/>
      <c r="L1270" s="111"/>
      <c r="M1270" s="111"/>
      <c r="N1270" s="111"/>
      <c r="O1270" s="111"/>
      <c r="P1270" s="111"/>
      <c r="Q1270" s="111"/>
      <c r="R1270" s="111"/>
      <c r="S1270" s="111"/>
      <c r="T1270" s="111"/>
      <c r="U1270" s="111"/>
      <c r="V1270" s="111"/>
      <c r="W1270" s="1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</row>
    <row r="1271" spans="1:78" s="45" customFormat="1" x14ac:dyDescent="0.2">
      <c r="A1271" s="111"/>
      <c r="B1271" s="111"/>
      <c r="C1271" s="111"/>
      <c r="D1271" s="111"/>
      <c r="E1271" s="111"/>
      <c r="F1271" s="111"/>
      <c r="G1271" s="111"/>
      <c r="H1271" s="111"/>
      <c r="I1271" s="111"/>
      <c r="J1271" s="111"/>
      <c r="K1271" s="111"/>
      <c r="L1271" s="111"/>
      <c r="M1271" s="111"/>
      <c r="N1271" s="111"/>
      <c r="O1271" s="111"/>
      <c r="P1271" s="111"/>
      <c r="Q1271" s="111"/>
      <c r="R1271" s="111"/>
      <c r="S1271" s="111"/>
      <c r="T1271" s="111"/>
      <c r="U1271" s="111"/>
      <c r="V1271" s="111"/>
      <c r="W1271" s="1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</row>
    <row r="1272" spans="1:78" s="45" customFormat="1" x14ac:dyDescent="0.2">
      <c r="A1272" s="111"/>
      <c r="B1272" s="111"/>
      <c r="C1272" s="111"/>
      <c r="D1272" s="111"/>
      <c r="E1272" s="111"/>
      <c r="F1272" s="111"/>
      <c r="G1272" s="111"/>
      <c r="H1272" s="111"/>
      <c r="I1272" s="111"/>
      <c r="J1272" s="111"/>
      <c r="K1272" s="111"/>
      <c r="L1272" s="111"/>
      <c r="M1272" s="111"/>
      <c r="N1272" s="111"/>
      <c r="O1272" s="111"/>
      <c r="P1272" s="111"/>
      <c r="Q1272" s="111"/>
      <c r="R1272" s="111"/>
      <c r="S1272" s="111"/>
      <c r="T1272" s="111"/>
      <c r="U1272" s="111"/>
      <c r="V1272" s="111"/>
      <c r="W1272" s="1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</row>
    <row r="1273" spans="1:78" s="45" customFormat="1" x14ac:dyDescent="0.2">
      <c r="A1273" s="111"/>
      <c r="B1273" s="111"/>
      <c r="C1273" s="111"/>
      <c r="D1273" s="111"/>
      <c r="E1273" s="111"/>
      <c r="F1273" s="111"/>
      <c r="G1273" s="111"/>
      <c r="H1273" s="111"/>
      <c r="I1273" s="111"/>
      <c r="J1273" s="111"/>
      <c r="K1273" s="111"/>
      <c r="L1273" s="111"/>
      <c r="M1273" s="111"/>
      <c r="N1273" s="111"/>
      <c r="O1273" s="111"/>
      <c r="P1273" s="111"/>
      <c r="Q1273" s="111"/>
      <c r="R1273" s="111"/>
      <c r="S1273" s="111"/>
      <c r="T1273" s="111"/>
      <c r="U1273" s="111"/>
      <c r="V1273" s="111"/>
      <c r="W1273" s="1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</row>
    <row r="1274" spans="1:78" s="45" customFormat="1" x14ac:dyDescent="0.2">
      <c r="A1274" s="111"/>
      <c r="B1274" s="111"/>
      <c r="C1274" s="111"/>
      <c r="D1274" s="111"/>
      <c r="E1274" s="111"/>
      <c r="F1274" s="111"/>
      <c r="G1274" s="111"/>
      <c r="H1274" s="111"/>
      <c r="I1274" s="111"/>
      <c r="J1274" s="111"/>
      <c r="K1274" s="111"/>
      <c r="L1274" s="111"/>
      <c r="M1274" s="111"/>
      <c r="N1274" s="111"/>
      <c r="O1274" s="111"/>
      <c r="P1274" s="111"/>
      <c r="Q1274" s="111"/>
      <c r="R1274" s="111"/>
      <c r="S1274" s="111"/>
      <c r="T1274" s="111"/>
      <c r="U1274" s="111"/>
      <c r="V1274" s="111"/>
      <c r="W1274" s="1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</row>
    <row r="1275" spans="1:78" s="45" customFormat="1" x14ac:dyDescent="0.2">
      <c r="A1275" s="111"/>
      <c r="B1275" s="111"/>
      <c r="C1275" s="111"/>
      <c r="D1275" s="111"/>
      <c r="E1275" s="111"/>
      <c r="F1275" s="111"/>
      <c r="G1275" s="111"/>
      <c r="H1275" s="111"/>
      <c r="I1275" s="111"/>
      <c r="J1275" s="111"/>
      <c r="K1275" s="111"/>
      <c r="L1275" s="111"/>
      <c r="M1275" s="111"/>
      <c r="N1275" s="111"/>
      <c r="O1275" s="111"/>
      <c r="P1275" s="111"/>
      <c r="Q1275" s="111"/>
      <c r="R1275" s="111"/>
      <c r="S1275" s="111"/>
      <c r="T1275" s="111"/>
      <c r="U1275" s="111"/>
      <c r="V1275" s="111"/>
      <c r="W1275" s="1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</row>
    <row r="1276" spans="1:78" s="45" customFormat="1" x14ac:dyDescent="0.2">
      <c r="A1276" s="111"/>
      <c r="B1276" s="111"/>
      <c r="C1276" s="111"/>
      <c r="D1276" s="111"/>
      <c r="E1276" s="111"/>
      <c r="F1276" s="111"/>
      <c r="G1276" s="111"/>
      <c r="H1276" s="111"/>
      <c r="I1276" s="111"/>
      <c r="J1276" s="111"/>
      <c r="K1276" s="111"/>
      <c r="L1276" s="111"/>
      <c r="M1276" s="111"/>
      <c r="N1276" s="111"/>
      <c r="O1276" s="111"/>
      <c r="P1276" s="111"/>
      <c r="Q1276" s="111"/>
      <c r="R1276" s="111"/>
      <c r="S1276" s="111"/>
      <c r="T1276" s="111"/>
      <c r="U1276" s="111"/>
      <c r="V1276" s="111"/>
      <c r="W1276" s="1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</row>
    <row r="1277" spans="1:78" s="45" customFormat="1" x14ac:dyDescent="0.2">
      <c r="A1277" s="111"/>
      <c r="B1277" s="111"/>
      <c r="C1277" s="111"/>
      <c r="D1277" s="111"/>
      <c r="E1277" s="111"/>
      <c r="F1277" s="111"/>
      <c r="G1277" s="111"/>
      <c r="H1277" s="111"/>
      <c r="I1277" s="111"/>
      <c r="J1277" s="111"/>
      <c r="K1277" s="111"/>
      <c r="L1277" s="111"/>
      <c r="M1277" s="111"/>
      <c r="N1277" s="111"/>
      <c r="O1277" s="111"/>
      <c r="P1277" s="111"/>
      <c r="Q1277" s="111"/>
      <c r="R1277" s="111"/>
      <c r="S1277" s="111"/>
      <c r="T1277" s="111"/>
      <c r="U1277" s="111"/>
      <c r="V1277" s="111"/>
      <c r="W1277" s="1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</row>
    <row r="1278" spans="1:78" s="45" customFormat="1" x14ac:dyDescent="0.2">
      <c r="A1278" s="111"/>
      <c r="B1278" s="111"/>
      <c r="C1278" s="111"/>
      <c r="D1278" s="111"/>
      <c r="E1278" s="111"/>
      <c r="F1278" s="111"/>
      <c r="G1278" s="111"/>
      <c r="H1278" s="111"/>
      <c r="I1278" s="111"/>
      <c r="J1278" s="111"/>
      <c r="K1278" s="111"/>
      <c r="L1278" s="111"/>
      <c r="M1278" s="111"/>
      <c r="N1278" s="111"/>
      <c r="O1278" s="111"/>
      <c r="P1278" s="111"/>
      <c r="Q1278" s="111"/>
      <c r="R1278" s="111"/>
      <c r="S1278" s="111"/>
      <c r="T1278" s="111"/>
      <c r="U1278" s="111"/>
      <c r="V1278" s="111"/>
      <c r="W1278" s="1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</row>
    <row r="1279" spans="1:78" s="45" customFormat="1" x14ac:dyDescent="0.2">
      <c r="A1279" s="111"/>
      <c r="B1279" s="111"/>
      <c r="C1279" s="111"/>
      <c r="D1279" s="111"/>
      <c r="E1279" s="111"/>
      <c r="F1279" s="111"/>
      <c r="G1279" s="111"/>
      <c r="H1279" s="111"/>
      <c r="I1279" s="111"/>
      <c r="J1279" s="111"/>
      <c r="K1279" s="111"/>
      <c r="L1279" s="111"/>
      <c r="M1279" s="111"/>
      <c r="N1279" s="111"/>
      <c r="O1279" s="111"/>
      <c r="P1279" s="111"/>
      <c r="Q1279" s="111"/>
      <c r="R1279" s="111"/>
      <c r="S1279" s="111"/>
      <c r="T1279" s="111"/>
      <c r="U1279" s="111"/>
      <c r="V1279" s="111"/>
      <c r="W1279" s="1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</row>
    <row r="1280" spans="1:78" s="45" customFormat="1" x14ac:dyDescent="0.2">
      <c r="A1280" s="111"/>
      <c r="B1280" s="111"/>
      <c r="C1280" s="111"/>
      <c r="D1280" s="111"/>
      <c r="E1280" s="111"/>
      <c r="F1280" s="111"/>
      <c r="G1280" s="111"/>
      <c r="H1280" s="111"/>
      <c r="I1280" s="111"/>
      <c r="J1280" s="111"/>
      <c r="K1280" s="111"/>
      <c r="L1280" s="111"/>
      <c r="M1280" s="111"/>
      <c r="N1280" s="111"/>
      <c r="O1280" s="111"/>
      <c r="P1280" s="111"/>
      <c r="Q1280" s="111"/>
      <c r="R1280" s="111"/>
      <c r="S1280" s="111"/>
      <c r="T1280" s="111"/>
      <c r="U1280" s="111"/>
      <c r="V1280" s="111"/>
      <c r="W1280" s="1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</row>
    <row r="1281" spans="1:78" s="45" customFormat="1" x14ac:dyDescent="0.2">
      <c r="A1281" s="111"/>
      <c r="B1281" s="111"/>
      <c r="C1281" s="111"/>
      <c r="D1281" s="111"/>
      <c r="E1281" s="111"/>
      <c r="F1281" s="111"/>
      <c r="G1281" s="111"/>
      <c r="H1281" s="111"/>
      <c r="I1281" s="111"/>
      <c r="J1281" s="111"/>
      <c r="K1281" s="111"/>
      <c r="L1281" s="111"/>
      <c r="M1281" s="111"/>
      <c r="N1281" s="111"/>
      <c r="O1281" s="111"/>
      <c r="P1281" s="111"/>
      <c r="Q1281" s="111"/>
      <c r="R1281" s="111"/>
      <c r="S1281" s="111"/>
      <c r="T1281" s="111"/>
      <c r="U1281" s="111"/>
      <c r="V1281" s="111"/>
      <c r="W1281" s="1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</row>
    <row r="1282" spans="1:78" s="45" customFormat="1" x14ac:dyDescent="0.2">
      <c r="A1282" s="111"/>
      <c r="B1282" s="111"/>
      <c r="C1282" s="111"/>
      <c r="D1282" s="111"/>
      <c r="E1282" s="111"/>
      <c r="F1282" s="111"/>
      <c r="G1282" s="111"/>
      <c r="H1282" s="111"/>
      <c r="I1282" s="111"/>
      <c r="J1282" s="111"/>
      <c r="K1282" s="111"/>
      <c r="L1282" s="111"/>
      <c r="M1282" s="111"/>
      <c r="N1282" s="111"/>
      <c r="O1282" s="111"/>
      <c r="P1282" s="111"/>
      <c r="Q1282" s="111"/>
      <c r="R1282" s="111"/>
      <c r="S1282" s="111"/>
      <c r="T1282" s="111"/>
      <c r="U1282" s="111"/>
      <c r="V1282" s="111"/>
      <c r="W1282" s="1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</row>
    <row r="1283" spans="1:78" s="45" customFormat="1" x14ac:dyDescent="0.2">
      <c r="A1283" s="111"/>
      <c r="B1283" s="111"/>
      <c r="C1283" s="111"/>
      <c r="D1283" s="111"/>
      <c r="E1283" s="111"/>
      <c r="F1283" s="111"/>
      <c r="G1283" s="111"/>
      <c r="H1283" s="111"/>
      <c r="I1283" s="111"/>
      <c r="J1283" s="111"/>
      <c r="K1283" s="111"/>
      <c r="L1283" s="111"/>
      <c r="M1283" s="111"/>
      <c r="N1283" s="111"/>
      <c r="O1283" s="111"/>
      <c r="P1283" s="111"/>
      <c r="Q1283" s="111"/>
      <c r="R1283" s="111"/>
      <c r="S1283" s="111"/>
      <c r="T1283" s="111"/>
      <c r="U1283" s="111"/>
      <c r="V1283" s="111"/>
      <c r="W1283" s="1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</row>
    <row r="1284" spans="1:78" s="45" customFormat="1" x14ac:dyDescent="0.2">
      <c r="A1284" s="111"/>
      <c r="B1284" s="111"/>
      <c r="C1284" s="111"/>
      <c r="D1284" s="111"/>
      <c r="E1284" s="111"/>
      <c r="F1284" s="111"/>
      <c r="G1284" s="111"/>
      <c r="H1284" s="111"/>
      <c r="I1284" s="111"/>
      <c r="J1284" s="111"/>
      <c r="K1284" s="111"/>
      <c r="L1284" s="111"/>
      <c r="M1284" s="111"/>
      <c r="N1284" s="111"/>
      <c r="O1284" s="111"/>
      <c r="P1284" s="111"/>
      <c r="Q1284" s="111"/>
      <c r="R1284" s="111"/>
      <c r="S1284" s="111"/>
      <c r="T1284" s="111"/>
      <c r="U1284" s="111"/>
      <c r="V1284" s="111"/>
      <c r="W1284" s="1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</row>
    <row r="1285" spans="1:78" s="45" customFormat="1" x14ac:dyDescent="0.2">
      <c r="A1285" s="111"/>
      <c r="B1285" s="111"/>
      <c r="C1285" s="111"/>
      <c r="D1285" s="111"/>
      <c r="E1285" s="111"/>
      <c r="F1285" s="111"/>
      <c r="G1285" s="111"/>
      <c r="H1285" s="111"/>
      <c r="I1285" s="111"/>
      <c r="J1285" s="111"/>
      <c r="K1285" s="111"/>
      <c r="L1285" s="111"/>
      <c r="M1285" s="111"/>
      <c r="N1285" s="111"/>
      <c r="O1285" s="111"/>
      <c r="P1285" s="111"/>
      <c r="Q1285" s="111"/>
      <c r="R1285" s="111"/>
      <c r="S1285" s="111"/>
      <c r="T1285" s="111"/>
      <c r="U1285" s="111"/>
      <c r="V1285" s="111"/>
      <c r="W1285" s="1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</row>
    <row r="1286" spans="1:78" s="45" customFormat="1" x14ac:dyDescent="0.2">
      <c r="A1286" s="111"/>
      <c r="B1286" s="111"/>
      <c r="C1286" s="111"/>
      <c r="D1286" s="111"/>
      <c r="E1286" s="111"/>
      <c r="F1286" s="111"/>
      <c r="G1286" s="111"/>
      <c r="H1286" s="111"/>
      <c r="I1286" s="111"/>
      <c r="J1286" s="111"/>
      <c r="K1286" s="111"/>
      <c r="L1286" s="111"/>
      <c r="M1286" s="111"/>
      <c r="N1286" s="111"/>
      <c r="O1286" s="111"/>
      <c r="P1286" s="111"/>
      <c r="Q1286" s="111"/>
      <c r="R1286" s="111"/>
      <c r="S1286" s="111"/>
      <c r="T1286" s="111"/>
      <c r="U1286" s="111"/>
      <c r="V1286" s="111"/>
      <c r="W1286" s="1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</row>
    <row r="1287" spans="1:78" s="45" customFormat="1" x14ac:dyDescent="0.2">
      <c r="A1287" s="111"/>
      <c r="B1287" s="111"/>
      <c r="C1287" s="111"/>
      <c r="D1287" s="111"/>
      <c r="E1287" s="111"/>
      <c r="F1287" s="111"/>
      <c r="G1287" s="111"/>
      <c r="H1287" s="111"/>
      <c r="I1287" s="111"/>
      <c r="J1287" s="111"/>
      <c r="K1287" s="111"/>
      <c r="L1287" s="111"/>
      <c r="M1287" s="111"/>
      <c r="N1287" s="111"/>
      <c r="O1287" s="111"/>
      <c r="P1287" s="111"/>
      <c r="Q1287" s="111"/>
      <c r="R1287" s="111"/>
      <c r="S1287" s="111"/>
      <c r="T1287" s="111"/>
      <c r="U1287" s="111"/>
      <c r="V1287" s="111"/>
      <c r="W1287" s="1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</row>
    <row r="1288" spans="1:78" s="45" customFormat="1" x14ac:dyDescent="0.2">
      <c r="A1288" s="111"/>
      <c r="B1288" s="111"/>
      <c r="C1288" s="111"/>
      <c r="D1288" s="111"/>
      <c r="E1288" s="111"/>
      <c r="F1288" s="111"/>
      <c r="G1288" s="111"/>
      <c r="H1288" s="111"/>
      <c r="I1288" s="111"/>
      <c r="J1288" s="111"/>
      <c r="K1288" s="111"/>
      <c r="L1288" s="111"/>
      <c r="M1288" s="111"/>
      <c r="N1288" s="111"/>
      <c r="O1288" s="111"/>
      <c r="P1288" s="111"/>
      <c r="Q1288" s="111"/>
      <c r="R1288" s="111"/>
      <c r="S1288" s="111"/>
      <c r="T1288" s="111"/>
      <c r="U1288" s="111"/>
      <c r="V1288" s="111"/>
      <c r="W1288" s="1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</row>
    <row r="1289" spans="1:78" s="45" customFormat="1" x14ac:dyDescent="0.2">
      <c r="A1289" s="111"/>
      <c r="B1289" s="111"/>
      <c r="C1289" s="111"/>
      <c r="D1289" s="111"/>
      <c r="E1289" s="111"/>
      <c r="F1289" s="111"/>
      <c r="G1289" s="111"/>
      <c r="H1289" s="111"/>
      <c r="I1289" s="111"/>
      <c r="J1289" s="111"/>
      <c r="K1289" s="111"/>
      <c r="L1289" s="111"/>
      <c r="M1289" s="111"/>
      <c r="N1289" s="111"/>
      <c r="O1289" s="111"/>
      <c r="P1289" s="111"/>
      <c r="Q1289" s="111"/>
      <c r="R1289" s="111"/>
      <c r="S1289" s="111"/>
      <c r="T1289" s="111"/>
      <c r="U1289" s="111"/>
      <c r="V1289" s="111"/>
      <c r="W1289" s="1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</row>
    <row r="1290" spans="1:78" s="45" customFormat="1" x14ac:dyDescent="0.2">
      <c r="A1290" s="111"/>
      <c r="B1290" s="111"/>
      <c r="C1290" s="111"/>
      <c r="D1290" s="111"/>
      <c r="E1290" s="111"/>
      <c r="F1290" s="111"/>
      <c r="G1290" s="111"/>
      <c r="H1290" s="111"/>
      <c r="I1290" s="111"/>
      <c r="J1290" s="111"/>
      <c r="K1290" s="111"/>
      <c r="L1290" s="111"/>
      <c r="M1290" s="111"/>
      <c r="N1290" s="111"/>
      <c r="O1290" s="111"/>
      <c r="P1290" s="111"/>
      <c r="Q1290" s="111"/>
      <c r="R1290" s="111"/>
      <c r="S1290" s="111"/>
      <c r="T1290" s="111"/>
      <c r="U1290" s="111"/>
      <c r="V1290" s="111"/>
      <c r="W1290" s="1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</row>
    <row r="1291" spans="1:78" s="45" customFormat="1" x14ac:dyDescent="0.2">
      <c r="A1291" s="111"/>
      <c r="B1291" s="111"/>
      <c r="C1291" s="111"/>
      <c r="D1291" s="111"/>
      <c r="E1291" s="111"/>
      <c r="F1291" s="111"/>
      <c r="G1291" s="111"/>
      <c r="H1291" s="111"/>
      <c r="I1291" s="111"/>
      <c r="J1291" s="111"/>
      <c r="K1291" s="111"/>
      <c r="L1291" s="111"/>
      <c r="M1291" s="111"/>
      <c r="N1291" s="111"/>
      <c r="O1291" s="111"/>
      <c r="P1291" s="111"/>
      <c r="Q1291" s="111"/>
      <c r="R1291" s="111"/>
      <c r="S1291" s="111"/>
      <c r="T1291" s="111"/>
      <c r="U1291" s="111"/>
      <c r="V1291" s="111"/>
      <c r="W1291" s="1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</row>
    <row r="1292" spans="1:78" s="45" customFormat="1" x14ac:dyDescent="0.2">
      <c r="A1292" s="111"/>
      <c r="B1292" s="111"/>
      <c r="C1292" s="111"/>
      <c r="D1292" s="111"/>
      <c r="E1292" s="111"/>
      <c r="F1292" s="111"/>
      <c r="G1292" s="111"/>
      <c r="H1292" s="111"/>
      <c r="I1292" s="111"/>
      <c r="J1292" s="111"/>
      <c r="K1292" s="111"/>
      <c r="L1292" s="111"/>
      <c r="M1292" s="111"/>
      <c r="N1292" s="111"/>
      <c r="O1292" s="111"/>
      <c r="P1292" s="111"/>
      <c r="Q1292" s="111"/>
      <c r="R1292" s="111"/>
      <c r="S1292" s="111"/>
      <c r="T1292" s="111"/>
      <c r="U1292" s="111"/>
      <c r="V1292" s="111"/>
      <c r="W1292" s="1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</row>
    <row r="1293" spans="1:78" s="45" customFormat="1" x14ac:dyDescent="0.2">
      <c r="A1293" s="111"/>
      <c r="B1293" s="111"/>
      <c r="C1293" s="111"/>
      <c r="D1293" s="111"/>
      <c r="E1293" s="111"/>
      <c r="F1293" s="111"/>
      <c r="G1293" s="111"/>
      <c r="H1293" s="111"/>
      <c r="I1293" s="111"/>
      <c r="J1293" s="111"/>
      <c r="K1293" s="111"/>
      <c r="L1293" s="111"/>
      <c r="M1293" s="111"/>
      <c r="N1293" s="111"/>
      <c r="O1293" s="111"/>
      <c r="P1293" s="111"/>
      <c r="Q1293" s="111"/>
      <c r="R1293" s="111"/>
      <c r="S1293" s="111"/>
      <c r="T1293" s="111"/>
      <c r="U1293" s="111"/>
      <c r="V1293" s="111"/>
      <c r="W1293" s="1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</row>
    <row r="1294" spans="1:78" s="45" customFormat="1" x14ac:dyDescent="0.2">
      <c r="A1294" s="111"/>
      <c r="B1294" s="111"/>
      <c r="C1294" s="111"/>
      <c r="D1294" s="111"/>
      <c r="E1294" s="111"/>
      <c r="F1294" s="111"/>
      <c r="G1294" s="111"/>
      <c r="H1294" s="111"/>
      <c r="I1294" s="111"/>
      <c r="J1294" s="111"/>
      <c r="K1294" s="111"/>
      <c r="L1294" s="111"/>
      <c r="M1294" s="111"/>
      <c r="N1294" s="111"/>
      <c r="O1294" s="111"/>
      <c r="P1294" s="111"/>
      <c r="Q1294" s="111"/>
      <c r="R1294" s="111"/>
      <c r="S1294" s="111"/>
      <c r="T1294" s="111"/>
      <c r="U1294" s="111"/>
      <c r="V1294" s="111"/>
      <c r="W1294" s="1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</row>
    <row r="1295" spans="1:78" s="45" customFormat="1" x14ac:dyDescent="0.2">
      <c r="A1295" s="111"/>
      <c r="B1295" s="111"/>
      <c r="C1295" s="111"/>
      <c r="D1295" s="111"/>
      <c r="E1295" s="111"/>
      <c r="F1295" s="111"/>
      <c r="G1295" s="111"/>
      <c r="H1295" s="111"/>
      <c r="I1295" s="111"/>
      <c r="J1295" s="111"/>
      <c r="K1295" s="111"/>
      <c r="L1295" s="111"/>
      <c r="M1295" s="111"/>
      <c r="N1295" s="111"/>
      <c r="O1295" s="111"/>
      <c r="P1295" s="111"/>
      <c r="Q1295" s="111"/>
      <c r="R1295" s="111"/>
      <c r="S1295" s="111"/>
      <c r="T1295" s="111"/>
      <c r="U1295" s="111"/>
      <c r="V1295" s="111"/>
      <c r="W1295" s="1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</row>
    <row r="1296" spans="1:78" s="45" customFormat="1" x14ac:dyDescent="0.2">
      <c r="A1296" s="111"/>
      <c r="B1296" s="111"/>
      <c r="C1296" s="111"/>
      <c r="D1296" s="111"/>
      <c r="E1296" s="111"/>
      <c r="F1296" s="111"/>
      <c r="G1296" s="111"/>
      <c r="H1296" s="111"/>
      <c r="I1296" s="111"/>
      <c r="J1296" s="111"/>
      <c r="K1296" s="111"/>
      <c r="L1296" s="111"/>
      <c r="M1296" s="111"/>
      <c r="N1296" s="111"/>
      <c r="O1296" s="111"/>
      <c r="P1296" s="111"/>
      <c r="Q1296" s="111"/>
      <c r="R1296" s="111"/>
      <c r="S1296" s="111"/>
      <c r="T1296" s="111"/>
      <c r="U1296" s="111"/>
      <c r="V1296" s="111"/>
      <c r="W1296" s="1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</row>
    <row r="1297" spans="1:78" s="45" customFormat="1" x14ac:dyDescent="0.2">
      <c r="A1297" s="111"/>
      <c r="B1297" s="111"/>
      <c r="C1297" s="111"/>
      <c r="D1297" s="111"/>
      <c r="E1297" s="111"/>
      <c r="F1297" s="111"/>
      <c r="G1297" s="111"/>
      <c r="H1297" s="111"/>
      <c r="I1297" s="111"/>
      <c r="J1297" s="111"/>
      <c r="K1297" s="111"/>
      <c r="L1297" s="111"/>
      <c r="M1297" s="111"/>
      <c r="N1297" s="111"/>
      <c r="O1297" s="111"/>
      <c r="P1297" s="111"/>
      <c r="Q1297" s="111"/>
      <c r="R1297" s="111"/>
      <c r="S1297" s="111"/>
      <c r="T1297" s="111"/>
      <c r="U1297" s="111"/>
      <c r="V1297" s="111"/>
      <c r="W1297" s="1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</row>
    <row r="1298" spans="1:78" s="45" customFormat="1" x14ac:dyDescent="0.2">
      <c r="A1298" s="111"/>
      <c r="B1298" s="111"/>
      <c r="C1298" s="111"/>
      <c r="D1298" s="111"/>
      <c r="E1298" s="111"/>
      <c r="F1298" s="111"/>
      <c r="G1298" s="111"/>
      <c r="H1298" s="111"/>
      <c r="I1298" s="111"/>
      <c r="J1298" s="111"/>
      <c r="K1298" s="111"/>
      <c r="L1298" s="111"/>
      <c r="M1298" s="111"/>
      <c r="N1298" s="111"/>
      <c r="O1298" s="111"/>
      <c r="P1298" s="111"/>
      <c r="Q1298" s="111"/>
      <c r="R1298" s="111"/>
      <c r="S1298" s="111"/>
      <c r="T1298" s="111"/>
      <c r="U1298" s="111"/>
      <c r="V1298" s="111"/>
      <c r="W1298" s="1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</row>
    <row r="1299" spans="1:78" s="45" customFormat="1" x14ac:dyDescent="0.2">
      <c r="A1299" s="111"/>
      <c r="B1299" s="111"/>
      <c r="C1299" s="111"/>
      <c r="D1299" s="111"/>
      <c r="E1299" s="111"/>
      <c r="F1299" s="111"/>
      <c r="G1299" s="111"/>
      <c r="H1299" s="111"/>
      <c r="I1299" s="111"/>
      <c r="J1299" s="111"/>
      <c r="K1299" s="111"/>
      <c r="L1299" s="111"/>
      <c r="M1299" s="111"/>
      <c r="N1299" s="111"/>
      <c r="O1299" s="111"/>
      <c r="P1299" s="111"/>
      <c r="Q1299" s="111"/>
      <c r="R1299" s="111"/>
      <c r="S1299" s="111"/>
      <c r="T1299" s="111"/>
      <c r="U1299" s="111"/>
      <c r="V1299" s="111"/>
      <c r="W1299" s="1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</row>
    <row r="1300" spans="1:78" s="45" customFormat="1" x14ac:dyDescent="0.2">
      <c r="A1300" s="111"/>
      <c r="B1300" s="111"/>
      <c r="C1300" s="111"/>
      <c r="D1300" s="111"/>
      <c r="E1300" s="111"/>
      <c r="F1300" s="111"/>
      <c r="G1300" s="111"/>
      <c r="H1300" s="111"/>
      <c r="I1300" s="111"/>
      <c r="J1300" s="111"/>
      <c r="K1300" s="111"/>
      <c r="L1300" s="111"/>
      <c r="M1300" s="111"/>
      <c r="N1300" s="111"/>
      <c r="O1300" s="111"/>
      <c r="P1300" s="111"/>
      <c r="Q1300" s="111"/>
      <c r="R1300" s="111"/>
      <c r="S1300" s="111"/>
      <c r="T1300" s="111"/>
      <c r="U1300" s="111"/>
      <c r="V1300" s="111"/>
      <c r="W1300" s="1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</row>
    <row r="1301" spans="1:78" s="45" customFormat="1" x14ac:dyDescent="0.2">
      <c r="A1301" s="111"/>
      <c r="B1301" s="111"/>
      <c r="C1301" s="111"/>
      <c r="D1301" s="111"/>
      <c r="E1301" s="111"/>
      <c r="F1301" s="111"/>
      <c r="G1301" s="111"/>
      <c r="H1301" s="111"/>
      <c r="I1301" s="111"/>
      <c r="J1301" s="111"/>
      <c r="K1301" s="111"/>
      <c r="L1301" s="111"/>
      <c r="M1301" s="111"/>
      <c r="N1301" s="111"/>
      <c r="O1301" s="111"/>
      <c r="P1301" s="111"/>
      <c r="Q1301" s="111"/>
      <c r="R1301" s="111"/>
      <c r="S1301" s="111"/>
      <c r="T1301" s="111"/>
      <c r="U1301" s="111"/>
      <c r="V1301" s="111"/>
      <c r="W1301" s="1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</row>
    <row r="1302" spans="1:78" s="45" customFormat="1" x14ac:dyDescent="0.2">
      <c r="A1302" s="111"/>
      <c r="B1302" s="111"/>
      <c r="C1302" s="111"/>
      <c r="D1302" s="111"/>
      <c r="E1302" s="111"/>
      <c r="F1302" s="111"/>
      <c r="G1302" s="111"/>
      <c r="H1302" s="111"/>
      <c r="I1302" s="111"/>
      <c r="J1302" s="111"/>
      <c r="K1302" s="111"/>
      <c r="L1302" s="111"/>
      <c r="M1302" s="111"/>
      <c r="N1302" s="111"/>
      <c r="O1302" s="111"/>
      <c r="P1302" s="111"/>
      <c r="Q1302" s="111"/>
      <c r="R1302" s="111"/>
      <c r="S1302" s="111"/>
      <c r="T1302" s="111"/>
      <c r="U1302" s="111"/>
      <c r="V1302" s="111"/>
      <c r="W1302" s="1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</row>
    <row r="1303" spans="1:78" s="45" customFormat="1" x14ac:dyDescent="0.2">
      <c r="A1303" s="111"/>
      <c r="B1303" s="111"/>
      <c r="C1303" s="111"/>
      <c r="D1303" s="111"/>
      <c r="E1303" s="111"/>
      <c r="F1303" s="111"/>
      <c r="G1303" s="111"/>
      <c r="H1303" s="111"/>
      <c r="I1303" s="111"/>
      <c r="J1303" s="111"/>
      <c r="K1303" s="111"/>
      <c r="L1303" s="111"/>
      <c r="M1303" s="111"/>
      <c r="N1303" s="111"/>
      <c r="O1303" s="111"/>
      <c r="P1303" s="111"/>
      <c r="Q1303" s="111"/>
      <c r="R1303" s="111"/>
      <c r="S1303" s="111"/>
      <c r="T1303" s="111"/>
      <c r="U1303" s="111"/>
      <c r="V1303" s="111"/>
      <c r="W1303" s="1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</row>
    <row r="1304" spans="1:78" s="45" customFormat="1" x14ac:dyDescent="0.2">
      <c r="A1304" s="111"/>
      <c r="B1304" s="111"/>
      <c r="C1304" s="111"/>
      <c r="D1304" s="111"/>
      <c r="E1304" s="111"/>
      <c r="F1304" s="111"/>
      <c r="G1304" s="111"/>
      <c r="H1304" s="111"/>
      <c r="I1304" s="111"/>
      <c r="J1304" s="111"/>
      <c r="K1304" s="111"/>
      <c r="L1304" s="111"/>
      <c r="M1304" s="111"/>
      <c r="N1304" s="111"/>
      <c r="O1304" s="111"/>
      <c r="P1304" s="111"/>
      <c r="Q1304" s="111"/>
      <c r="R1304" s="111"/>
      <c r="S1304" s="111"/>
      <c r="T1304" s="111"/>
      <c r="U1304" s="111"/>
      <c r="V1304" s="111"/>
      <c r="W1304" s="1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</row>
    <row r="1305" spans="1:78" s="45" customFormat="1" x14ac:dyDescent="0.2">
      <c r="A1305" s="111"/>
      <c r="B1305" s="111"/>
      <c r="C1305" s="111"/>
      <c r="D1305" s="111"/>
      <c r="E1305" s="111"/>
      <c r="F1305" s="111"/>
      <c r="G1305" s="111"/>
      <c r="H1305" s="111"/>
      <c r="I1305" s="111"/>
      <c r="J1305" s="111"/>
      <c r="K1305" s="111"/>
      <c r="L1305" s="111"/>
      <c r="M1305" s="111"/>
      <c r="N1305" s="111"/>
      <c r="O1305" s="111"/>
      <c r="P1305" s="111"/>
      <c r="Q1305" s="111"/>
      <c r="R1305" s="111"/>
      <c r="S1305" s="111"/>
      <c r="T1305" s="111"/>
      <c r="U1305" s="111"/>
      <c r="V1305" s="111"/>
      <c r="W1305" s="1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</row>
    <row r="1306" spans="1:78" s="45" customFormat="1" x14ac:dyDescent="0.2">
      <c r="A1306" s="111"/>
      <c r="B1306" s="111"/>
      <c r="C1306" s="111"/>
      <c r="D1306" s="111"/>
      <c r="E1306" s="111"/>
      <c r="F1306" s="111"/>
      <c r="G1306" s="111"/>
      <c r="H1306" s="111"/>
      <c r="I1306" s="111"/>
      <c r="J1306" s="111"/>
      <c r="K1306" s="111"/>
      <c r="L1306" s="111"/>
      <c r="M1306" s="111"/>
      <c r="N1306" s="111"/>
      <c r="O1306" s="111"/>
      <c r="P1306" s="111"/>
      <c r="Q1306" s="111"/>
      <c r="R1306" s="111"/>
      <c r="S1306" s="111"/>
      <c r="T1306" s="111"/>
      <c r="U1306" s="111"/>
      <c r="V1306" s="111"/>
      <c r="W1306" s="1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</row>
    <row r="1307" spans="1:78" s="45" customFormat="1" x14ac:dyDescent="0.2">
      <c r="A1307" s="111"/>
      <c r="B1307" s="111"/>
      <c r="C1307" s="111"/>
      <c r="D1307" s="111"/>
      <c r="E1307" s="111"/>
      <c r="F1307" s="111"/>
      <c r="G1307" s="111"/>
      <c r="H1307" s="111"/>
      <c r="I1307" s="111"/>
      <c r="J1307" s="111"/>
      <c r="K1307" s="111"/>
      <c r="L1307" s="111"/>
      <c r="M1307" s="111"/>
      <c r="N1307" s="111"/>
      <c r="O1307" s="111"/>
      <c r="P1307" s="111"/>
      <c r="Q1307" s="111"/>
      <c r="R1307" s="111"/>
      <c r="S1307" s="111"/>
      <c r="T1307" s="111"/>
      <c r="U1307" s="111"/>
      <c r="V1307" s="111"/>
      <c r="W1307" s="1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</row>
    <row r="1308" spans="1:78" s="45" customFormat="1" x14ac:dyDescent="0.2">
      <c r="A1308" s="111"/>
      <c r="B1308" s="111"/>
      <c r="C1308" s="111"/>
      <c r="D1308" s="111"/>
      <c r="E1308" s="111"/>
      <c r="F1308" s="111"/>
      <c r="G1308" s="111"/>
      <c r="H1308" s="111"/>
      <c r="I1308" s="111"/>
      <c r="J1308" s="111"/>
      <c r="K1308" s="111"/>
      <c r="L1308" s="111"/>
      <c r="M1308" s="111"/>
      <c r="N1308" s="111"/>
      <c r="O1308" s="111"/>
      <c r="P1308" s="111"/>
      <c r="Q1308" s="111"/>
      <c r="R1308" s="111"/>
      <c r="S1308" s="111"/>
      <c r="T1308" s="111"/>
      <c r="U1308" s="111"/>
      <c r="V1308" s="111"/>
      <c r="W1308" s="1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</row>
    <row r="1309" spans="1:78" s="45" customFormat="1" x14ac:dyDescent="0.2">
      <c r="A1309" s="111"/>
      <c r="B1309" s="111"/>
      <c r="C1309" s="111"/>
      <c r="D1309" s="111"/>
      <c r="E1309" s="111"/>
      <c r="F1309" s="111"/>
      <c r="G1309" s="111"/>
      <c r="H1309" s="111"/>
      <c r="I1309" s="111"/>
      <c r="J1309" s="111"/>
      <c r="K1309" s="111"/>
      <c r="L1309" s="111"/>
      <c r="M1309" s="111"/>
      <c r="N1309" s="111"/>
      <c r="O1309" s="111"/>
      <c r="P1309" s="111"/>
      <c r="Q1309" s="111"/>
      <c r="R1309" s="111"/>
      <c r="S1309" s="111"/>
      <c r="T1309" s="111"/>
      <c r="U1309" s="111"/>
      <c r="V1309" s="111"/>
      <c r="W1309" s="1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</row>
    <row r="1310" spans="1:78" s="45" customFormat="1" x14ac:dyDescent="0.2">
      <c r="A1310" s="111"/>
      <c r="B1310" s="111"/>
      <c r="C1310" s="111"/>
      <c r="D1310" s="111"/>
      <c r="E1310" s="111"/>
      <c r="F1310" s="111"/>
      <c r="G1310" s="111"/>
      <c r="H1310" s="111"/>
      <c r="I1310" s="111"/>
      <c r="J1310" s="111"/>
      <c r="K1310" s="111"/>
      <c r="L1310" s="111"/>
      <c r="M1310" s="111"/>
      <c r="N1310" s="111"/>
      <c r="O1310" s="111"/>
      <c r="P1310" s="111"/>
      <c r="Q1310" s="111"/>
      <c r="R1310" s="111"/>
      <c r="S1310" s="111"/>
      <c r="T1310" s="111"/>
      <c r="U1310" s="111"/>
      <c r="V1310" s="111"/>
      <c r="W1310" s="1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</row>
    <row r="1311" spans="1:78" s="45" customFormat="1" x14ac:dyDescent="0.2">
      <c r="A1311" s="111"/>
      <c r="B1311" s="111"/>
      <c r="C1311" s="111"/>
      <c r="D1311" s="111"/>
      <c r="E1311" s="111"/>
      <c r="F1311" s="111"/>
      <c r="G1311" s="111"/>
      <c r="H1311" s="111"/>
      <c r="I1311" s="111"/>
      <c r="J1311" s="111"/>
      <c r="K1311" s="111"/>
      <c r="L1311" s="111"/>
      <c r="M1311" s="111"/>
      <c r="N1311" s="111"/>
      <c r="O1311" s="111"/>
      <c r="P1311" s="111"/>
      <c r="Q1311" s="111"/>
      <c r="R1311" s="111"/>
      <c r="S1311" s="111"/>
      <c r="T1311" s="111"/>
      <c r="U1311" s="111"/>
      <c r="V1311" s="111"/>
      <c r="W1311" s="1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</row>
    <row r="1312" spans="1:78" s="45" customFormat="1" x14ac:dyDescent="0.2">
      <c r="A1312" s="111"/>
      <c r="B1312" s="111"/>
      <c r="C1312" s="111"/>
      <c r="D1312" s="111"/>
      <c r="E1312" s="111"/>
      <c r="F1312" s="111"/>
      <c r="G1312" s="111"/>
      <c r="H1312" s="111"/>
      <c r="I1312" s="111"/>
      <c r="J1312" s="111"/>
      <c r="K1312" s="111"/>
      <c r="L1312" s="111"/>
      <c r="M1312" s="111"/>
      <c r="N1312" s="111"/>
      <c r="O1312" s="111"/>
      <c r="P1312" s="111"/>
      <c r="Q1312" s="111"/>
      <c r="R1312" s="111"/>
      <c r="S1312" s="111"/>
      <c r="T1312" s="111"/>
      <c r="U1312" s="111"/>
      <c r="V1312" s="111"/>
      <c r="W1312" s="1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</row>
    <row r="1313" spans="1:78" s="45" customFormat="1" x14ac:dyDescent="0.2">
      <c r="A1313" s="111"/>
      <c r="B1313" s="111"/>
      <c r="C1313" s="111"/>
      <c r="D1313" s="111"/>
      <c r="E1313" s="111"/>
      <c r="F1313" s="111"/>
      <c r="G1313" s="111"/>
      <c r="H1313" s="111"/>
      <c r="I1313" s="111"/>
      <c r="J1313" s="111"/>
      <c r="K1313" s="111"/>
      <c r="L1313" s="111"/>
      <c r="M1313" s="111"/>
      <c r="N1313" s="111"/>
      <c r="O1313" s="111"/>
      <c r="P1313" s="111"/>
      <c r="Q1313" s="111"/>
      <c r="R1313" s="111"/>
      <c r="S1313" s="111"/>
      <c r="T1313" s="111"/>
      <c r="U1313" s="111"/>
      <c r="V1313" s="111"/>
      <c r="W1313" s="1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</row>
    <row r="1314" spans="1:78" s="45" customFormat="1" x14ac:dyDescent="0.2">
      <c r="A1314" s="111"/>
      <c r="B1314" s="111"/>
      <c r="C1314" s="111"/>
      <c r="D1314" s="111"/>
      <c r="E1314" s="111"/>
      <c r="F1314" s="111"/>
      <c r="G1314" s="111"/>
      <c r="H1314" s="111"/>
      <c r="I1314" s="111"/>
      <c r="J1314" s="111"/>
      <c r="K1314" s="111"/>
      <c r="L1314" s="111"/>
      <c r="M1314" s="111"/>
      <c r="N1314" s="111"/>
      <c r="O1314" s="111"/>
      <c r="P1314" s="111"/>
      <c r="Q1314" s="111"/>
      <c r="R1314" s="111"/>
      <c r="S1314" s="111"/>
      <c r="T1314" s="111"/>
      <c r="U1314" s="111"/>
      <c r="V1314" s="111"/>
      <c r="W1314" s="1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</row>
    <row r="1315" spans="1:78" s="45" customFormat="1" x14ac:dyDescent="0.2">
      <c r="A1315" s="111"/>
      <c r="B1315" s="111"/>
      <c r="C1315" s="111"/>
      <c r="D1315" s="111"/>
      <c r="E1315" s="111"/>
      <c r="F1315" s="111"/>
      <c r="G1315" s="111"/>
      <c r="H1315" s="111"/>
      <c r="I1315" s="111"/>
      <c r="J1315" s="111"/>
      <c r="K1315" s="111"/>
      <c r="L1315" s="111"/>
      <c r="M1315" s="111"/>
      <c r="N1315" s="111"/>
      <c r="O1315" s="111"/>
      <c r="P1315" s="111"/>
      <c r="Q1315" s="111"/>
      <c r="R1315" s="111"/>
      <c r="S1315" s="111"/>
      <c r="T1315" s="111"/>
      <c r="U1315" s="111"/>
      <c r="V1315" s="111"/>
      <c r="W1315" s="1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</row>
    <row r="1316" spans="1:78" s="45" customFormat="1" x14ac:dyDescent="0.2">
      <c r="A1316" s="111"/>
      <c r="B1316" s="111"/>
      <c r="C1316" s="111"/>
      <c r="D1316" s="111"/>
      <c r="E1316" s="111"/>
      <c r="F1316" s="111"/>
      <c r="G1316" s="111"/>
      <c r="H1316" s="111"/>
      <c r="I1316" s="111"/>
      <c r="J1316" s="111"/>
      <c r="K1316" s="111"/>
      <c r="L1316" s="111"/>
      <c r="M1316" s="111"/>
      <c r="N1316" s="111"/>
      <c r="O1316" s="111"/>
      <c r="P1316" s="111"/>
      <c r="Q1316" s="111"/>
      <c r="R1316" s="111"/>
      <c r="S1316" s="111"/>
      <c r="T1316" s="111"/>
      <c r="U1316" s="111"/>
      <c r="V1316" s="111"/>
      <c r="W1316" s="1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</row>
    <row r="1317" spans="1:78" s="45" customFormat="1" x14ac:dyDescent="0.2">
      <c r="A1317" s="111"/>
      <c r="B1317" s="111"/>
      <c r="C1317" s="111"/>
      <c r="D1317" s="111"/>
      <c r="E1317" s="111"/>
      <c r="F1317" s="111"/>
      <c r="G1317" s="111"/>
      <c r="H1317" s="111"/>
      <c r="I1317" s="111"/>
      <c r="J1317" s="111"/>
      <c r="K1317" s="111"/>
      <c r="L1317" s="111"/>
      <c r="M1317" s="111"/>
      <c r="N1317" s="111"/>
      <c r="O1317" s="111"/>
      <c r="P1317" s="111"/>
      <c r="Q1317" s="111"/>
      <c r="R1317" s="111"/>
      <c r="S1317" s="111"/>
      <c r="T1317" s="111"/>
      <c r="U1317" s="111"/>
      <c r="V1317" s="111"/>
      <c r="W1317" s="1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</row>
    <row r="1318" spans="1:78" s="45" customFormat="1" x14ac:dyDescent="0.2">
      <c r="A1318" s="111"/>
      <c r="B1318" s="111"/>
      <c r="C1318" s="111"/>
      <c r="D1318" s="111"/>
      <c r="E1318" s="111"/>
      <c r="F1318" s="111"/>
      <c r="G1318" s="111"/>
      <c r="H1318" s="111"/>
      <c r="I1318" s="111"/>
      <c r="J1318" s="111"/>
      <c r="K1318" s="111"/>
      <c r="L1318" s="111"/>
      <c r="M1318" s="111"/>
      <c r="N1318" s="111"/>
      <c r="O1318" s="111"/>
      <c r="P1318" s="111"/>
      <c r="Q1318" s="111"/>
      <c r="R1318" s="111"/>
      <c r="S1318" s="111"/>
      <c r="T1318" s="111"/>
      <c r="U1318" s="111"/>
      <c r="V1318" s="111"/>
      <c r="W1318" s="1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</row>
    <row r="1319" spans="1:78" s="45" customFormat="1" x14ac:dyDescent="0.2">
      <c r="A1319" s="111"/>
      <c r="B1319" s="111"/>
      <c r="C1319" s="111"/>
      <c r="D1319" s="111"/>
      <c r="E1319" s="111"/>
      <c r="F1319" s="111"/>
      <c r="G1319" s="111"/>
      <c r="H1319" s="111"/>
      <c r="I1319" s="111"/>
      <c r="J1319" s="111"/>
      <c r="K1319" s="111"/>
      <c r="L1319" s="111"/>
      <c r="M1319" s="111"/>
      <c r="N1319" s="111"/>
      <c r="O1319" s="111"/>
      <c r="P1319" s="111"/>
      <c r="Q1319" s="111"/>
      <c r="R1319" s="111"/>
      <c r="S1319" s="111"/>
      <c r="T1319" s="111"/>
      <c r="U1319" s="111"/>
      <c r="V1319" s="111"/>
      <c r="W1319" s="1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</row>
    <row r="1320" spans="1:78" s="45" customFormat="1" x14ac:dyDescent="0.2">
      <c r="A1320" s="111"/>
      <c r="B1320" s="111"/>
      <c r="C1320" s="111"/>
      <c r="D1320" s="111"/>
      <c r="E1320" s="111"/>
      <c r="F1320" s="111"/>
      <c r="G1320" s="111"/>
      <c r="H1320" s="111"/>
      <c r="I1320" s="111"/>
      <c r="J1320" s="111"/>
      <c r="K1320" s="111"/>
      <c r="L1320" s="111"/>
      <c r="M1320" s="111"/>
      <c r="N1320" s="111"/>
      <c r="O1320" s="111"/>
      <c r="P1320" s="111"/>
      <c r="Q1320" s="111"/>
      <c r="R1320" s="111"/>
      <c r="S1320" s="111"/>
      <c r="T1320" s="111"/>
      <c r="U1320" s="111"/>
      <c r="V1320" s="111"/>
      <c r="W1320" s="1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</row>
    <row r="1321" spans="1:78" s="45" customFormat="1" x14ac:dyDescent="0.2">
      <c r="A1321" s="111"/>
      <c r="B1321" s="111"/>
      <c r="C1321" s="111"/>
      <c r="D1321" s="111"/>
      <c r="E1321" s="111"/>
      <c r="F1321" s="111"/>
      <c r="G1321" s="111"/>
      <c r="H1321" s="111"/>
      <c r="I1321" s="111"/>
      <c r="J1321" s="111"/>
      <c r="K1321" s="111"/>
      <c r="L1321" s="111"/>
      <c r="M1321" s="111"/>
      <c r="N1321" s="111"/>
      <c r="O1321" s="111"/>
      <c r="P1321" s="111"/>
      <c r="Q1321" s="111"/>
      <c r="R1321" s="111"/>
      <c r="S1321" s="111"/>
      <c r="T1321" s="111"/>
      <c r="U1321" s="111"/>
      <c r="V1321" s="111"/>
      <c r="W1321" s="1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</row>
    <row r="1322" spans="1:78" s="45" customFormat="1" x14ac:dyDescent="0.2">
      <c r="A1322" s="111"/>
      <c r="B1322" s="111"/>
      <c r="C1322" s="111"/>
      <c r="D1322" s="111"/>
      <c r="E1322" s="111"/>
      <c r="F1322" s="111"/>
      <c r="G1322" s="111"/>
      <c r="H1322" s="111"/>
      <c r="I1322" s="111"/>
      <c r="J1322" s="111"/>
      <c r="K1322" s="111"/>
      <c r="L1322" s="111"/>
      <c r="M1322" s="111"/>
      <c r="N1322" s="111"/>
      <c r="O1322" s="111"/>
      <c r="P1322" s="111"/>
      <c r="Q1322" s="111"/>
      <c r="R1322" s="111"/>
      <c r="S1322" s="111"/>
      <c r="T1322" s="111"/>
      <c r="U1322" s="111"/>
      <c r="V1322" s="111"/>
      <c r="W1322" s="1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</row>
    <row r="1323" spans="1:78" s="45" customFormat="1" x14ac:dyDescent="0.2">
      <c r="A1323" s="111"/>
      <c r="B1323" s="111"/>
      <c r="C1323" s="111"/>
      <c r="D1323" s="111"/>
      <c r="E1323" s="111"/>
      <c r="F1323" s="111"/>
      <c r="G1323" s="111"/>
      <c r="H1323" s="111"/>
      <c r="I1323" s="111"/>
      <c r="J1323" s="111"/>
      <c r="K1323" s="111"/>
      <c r="L1323" s="111"/>
      <c r="M1323" s="111"/>
      <c r="N1323" s="111"/>
      <c r="O1323" s="111"/>
      <c r="P1323" s="111"/>
      <c r="Q1323" s="111"/>
      <c r="R1323" s="111"/>
      <c r="S1323" s="111"/>
      <c r="T1323" s="111"/>
      <c r="U1323" s="111"/>
      <c r="V1323" s="111"/>
      <c r="W1323" s="1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</row>
    <row r="1324" spans="1:78" s="45" customFormat="1" x14ac:dyDescent="0.2">
      <c r="A1324" s="111"/>
      <c r="B1324" s="111"/>
      <c r="C1324" s="111"/>
      <c r="D1324" s="111"/>
      <c r="E1324" s="111"/>
      <c r="F1324" s="111"/>
      <c r="G1324" s="111"/>
      <c r="H1324" s="111"/>
      <c r="I1324" s="111"/>
      <c r="J1324" s="111"/>
      <c r="K1324" s="111"/>
      <c r="L1324" s="111"/>
      <c r="M1324" s="111"/>
      <c r="N1324" s="111"/>
      <c r="O1324" s="111"/>
      <c r="P1324" s="111"/>
      <c r="Q1324" s="111"/>
      <c r="R1324" s="111"/>
      <c r="S1324" s="111"/>
      <c r="T1324" s="111"/>
      <c r="U1324" s="111"/>
      <c r="V1324" s="111"/>
      <c r="W1324" s="1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</row>
    <row r="1325" spans="1:78" s="45" customFormat="1" x14ac:dyDescent="0.2">
      <c r="A1325" s="111"/>
      <c r="B1325" s="111"/>
      <c r="C1325" s="111"/>
      <c r="D1325" s="111"/>
      <c r="E1325" s="111"/>
      <c r="F1325" s="111"/>
      <c r="G1325" s="111"/>
      <c r="H1325" s="111"/>
      <c r="I1325" s="111"/>
      <c r="J1325" s="111"/>
      <c r="K1325" s="111"/>
      <c r="L1325" s="111"/>
      <c r="M1325" s="111"/>
      <c r="N1325" s="111"/>
      <c r="O1325" s="111"/>
      <c r="P1325" s="111"/>
      <c r="Q1325" s="111"/>
      <c r="R1325" s="111"/>
      <c r="S1325" s="111"/>
      <c r="T1325" s="111"/>
      <c r="U1325" s="111"/>
      <c r="V1325" s="111"/>
      <c r="W1325" s="1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</row>
    <row r="1326" spans="1:78" s="45" customFormat="1" x14ac:dyDescent="0.2">
      <c r="A1326" s="111"/>
      <c r="B1326" s="111"/>
      <c r="C1326" s="111"/>
      <c r="D1326" s="111"/>
      <c r="E1326" s="111"/>
      <c r="F1326" s="111"/>
      <c r="G1326" s="111"/>
      <c r="H1326" s="111"/>
      <c r="I1326" s="111"/>
      <c r="J1326" s="111"/>
      <c r="K1326" s="111"/>
      <c r="L1326" s="111"/>
      <c r="M1326" s="111"/>
      <c r="N1326" s="111"/>
      <c r="O1326" s="111"/>
      <c r="P1326" s="111"/>
      <c r="Q1326" s="111"/>
      <c r="R1326" s="111"/>
      <c r="S1326" s="111"/>
      <c r="T1326" s="111"/>
      <c r="U1326" s="111"/>
      <c r="V1326" s="111"/>
      <c r="W1326" s="1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</row>
    <row r="1327" spans="1:78" s="45" customFormat="1" x14ac:dyDescent="0.2">
      <c r="A1327" s="111"/>
      <c r="B1327" s="111"/>
      <c r="C1327" s="111"/>
      <c r="D1327" s="111"/>
      <c r="E1327" s="111"/>
      <c r="F1327" s="111"/>
      <c r="G1327" s="111"/>
      <c r="H1327" s="111"/>
      <c r="I1327" s="111"/>
      <c r="J1327" s="111"/>
      <c r="K1327" s="111"/>
      <c r="L1327" s="111"/>
      <c r="M1327" s="111"/>
      <c r="N1327" s="111"/>
      <c r="O1327" s="111"/>
      <c r="P1327" s="111"/>
      <c r="Q1327" s="111"/>
      <c r="R1327" s="111"/>
      <c r="S1327" s="111"/>
      <c r="T1327" s="111"/>
      <c r="U1327" s="111"/>
      <c r="V1327" s="111"/>
      <c r="W1327" s="1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</row>
    <row r="1328" spans="1:78" s="45" customFormat="1" x14ac:dyDescent="0.2">
      <c r="A1328" s="111"/>
      <c r="B1328" s="111"/>
      <c r="C1328" s="111"/>
      <c r="D1328" s="111"/>
      <c r="E1328" s="111"/>
      <c r="F1328" s="111"/>
      <c r="G1328" s="111"/>
      <c r="H1328" s="111"/>
      <c r="I1328" s="111"/>
      <c r="J1328" s="111"/>
      <c r="K1328" s="111"/>
      <c r="L1328" s="111"/>
      <c r="M1328" s="111"/>
      <c r="N1328" s="111"/>
      <c r="O1328" s="111"/>
      <c r="P1328" s="111"/>
      <c r="Q1328" s="111"/>
      <c r="R1328" s="111"/>
      <c r="S1328" s="111"/>
      <c r="T1328" s="111"/>
      <c r="U1328" s="111"/>
      <c r="V1328" s="111"/>
      <c r="W1328" s="1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</row>
    <row r="1329" spans="1:78" s="45" customFormat="1" x14ac:dyDescent="0.2">
      <c r="A1329" s="111"/>
      <c r="B1329" s="111"/>
      <c r="C1329" s="111"/>
      <c r="D1329" s="111"/>
      <c r="E1329" s="111"/>
      <c r="F1329" s="111"/>
      <c r="G1329" s="111"/>
      <c r="H1329" s="111"/>
      <c r="I1329" s="111"/>
      <c r="J1329" s="111"/>
      <c r="K1329" s="111"/>
      <c r="L1329" s="111"/>
      <c r="M1329" s="111"/>
      <c r="N1329" s="111"/>
      <c r="O1329" s="111"/>
      <c r="P1329" s="111"/>
      <c r="Q1329" s="111"/>
      <c r="R1329" s="111"/>
      <c r="S1329" s="111"/>
      <c r="T1329" s="111"/>
      <c r="U1329" s="111"/>
      <c r="V1329" s="111"/>
      <c r="W1329" s="1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</row>
    <row r="1330" spans="1:78" s="45" customFormat="1" x14ac:dyDescent="0.2">
      <c r="A1330" s="111"/>
      <c r="B1330" s="111"/>
      <c r="C1330" s="111"/>
      <c r="D1330" s="111"/>
      <c r="E1330" s="111"/>
      <c r="F1330" s="111"/>
      <c r="G1330" s="111"/>
      <c r="H1330" s="111"/>
      <c r="I1330" s="111"/>
      <c r="J1330" s="111"/>
      <c r="K1330" s="111"/>
      <c r="L1330" s="111"/>
      <c r="M1330" s="111"/>
      <c r="N1330" s="111"/>
      <c r="O1330" s="111"/>
      <c r="P1330" s="111"/>
      <c r="Q1330" s="111"/>
      <c r="R1330" s="111"/>
      <c r="S1330" s="111"/>
      <c r="T1330" s="111"/>
      <c r="U1330" s="111"/>
      <c r="V1330" s="111"/>
      <c r="W1330" s="1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</row>
    <row r="1331" spans="1:78" s="45" customFormat="1" x14ac:dyDescent="0.2">
      <c r="A1331" s="111"/>
      <c r="B1331" s="111"/>
      <c r="C1331" s="111"/>
      <c r="D1331" s="111"/>
      <c r="E1331" s="111"/>
      <c r="F1331" s="111"/>
      <c r="G1331" s="111"/>
      <c r="H1331" s="111"/>
      <c r="I1331" s="111"/>
      <c r="J1331" s="111"/>
      <c r="K1331" s="111"/>
      <c r="L1331" s="111"/>
      <c r="M1331" s="111"/>
      <c r="N1331" s="111"/>
      <c r="O1331" s="111"/>
      <c r="P1331" s="111"/>
      <c r="Q1331" s="111"/>
      <c r="R1331" s="111"/>
      <c r="S1331" s="111"/>
      <c r="T1331" s="111"/>
      <c r="U1331" s="111"/>
      <c r="V1331" s="111"/>
      <c r="W1331" s="1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</row>
    <row r="1332" spans="1:78" s="45" customFormat="1" x14ac:dyDescent="0.2">
      <c r="A1332" s="111"/>
      <c r="B1332" s="111"/>
      <c r="C1332" s="111"/>
      <c r="D1332" s="111"/>
      <c r="E1332" s="111"/>
      <c r="F1332" s="111"/>
      <c r="G1332" s="111"/>
      <c r="H1332" s="111"/>
      <c r="I1332" s="111"/>
      <c r="J1332" s="111"/>
      <c r="K1332" s="111"/>
      <c r="L1332" s="111"/>
      <c r="M1332" s="111"/>
      <c r="N1332" s="111"/>
      <c r="O1332" s="111"/>
      <c r="P1332" s="111"/>
      <c r="Q1332" s="111"/>
      <c r="R1332" s="111"/>
      <c r="S1332" s="111"/>
      <c r="T1332" s="111"/>
      <c r="U1332" s="111"/>
      <c r="V1332" s="111"/>
      <c r="W1332" s="1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</row>
    <row r="1333" spans="1:78" s="45" customFormat="1" x14ac:dyDescent="0.2">
      <c r="A1333" s="111"/>
      <c r="B1333" s="111"/>
      <c r="C1333" s="111"/>
      <c r="D1333" s="111"/>
      <c r="E1333" s="111"/>
      <c r="F1333" s="111"/>
      <c r="G1333" s="111"/>
      <c r="H1333" s="111"/>
      <c r="I1333" s="111"/>
      <c r="J1333" s="111"/>
      <c r="K1333" s="111"/>
      <c r="L1333" s="111"/>
      <c r="M1333" s="111"/>
      <c r="N1333" s="111"/>
      <c r="O1333" s="111"/>
      <c r="P1333" s="111"/>
      <c r="Q1333" s="111"/>
      <c r="R1333" s="111"/>
      <c r="S1333" s="111"/>
      <c r="T1333" s="111"/>
      <c r="U1333" s="111"/>
      <c r="V1333" s="111"/>
      <c r="W1333" s="1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</row>
    <row r="1334" spans="1:78" s="45" customFormat="1" x14ac:dyDescent="0.2">
      <c r="A1334" s="111"/>
      <c r="B1334" s="111"/>
      <c r="C1334" s="111"/>
      <c r="D1334" s="111"/>
      <c r="E1334" s="111"/>
      <c r="F1334" s="111"/>
      <c r="G1334" s="111"/>
      <c r="H1334" s="111"/>
      <c r="I1334" s="111"/>
      <c r="J1334" s="111"/>
      <c r="K1334" s="111"/>
      <c r="L1334" s="111"/>
      <c r="M1334" s="111"/>
      <c r="N1334" s="111"/>
      <c r="O1334" s="111"/>
      <c r="P1334" s="111"/>
      <c r="Q1334" s="111"/>
      <c r="R1334" s="111"/>
      <c r="S1334" s="111"/>
      <c r="T1334" s="111"/>
      <c r="U1334" s="111"/>
      <c r="V1334" s="111"/>
      <c r="W1334" s="1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</row>
    <row r="1335" spans="1:78" s="45" customFormat="1" x14ac:dyDescent="0.2">
      <c r="A1335" s="111"/>
      <c r="B1335" s="111"/>
      <c r="C1335" s="111"/>
      <c r="D1335" s="111"/>
      <c r="E1335" s="111"/>
      <c r="F1335" s="111"/>
      <c r="G1335" s="111"/>
      <c r="H1335" s="111"/>
      <c r="I1335" s="111"/>
      <c r="J1335" s="111"/>
      <c r="K1335" s="111"/>
      <c r="L1335" s="111"/>
      <c r="M1335" s="111"/>
      <c r="N1335" s="111"/>
      <c r="O1335" s="111"/>
      <c r="P1335" s="111"/>
      <c r="Q1335" s="111"/>
      <c r="R1335" s="111"/>
      <c r="S1335" s="111"/>
      <c r="T1335" s="111"/>
      <c r="U1335" s="111"/>
      <c r="V1335" s="111"/>
      <c r="W1335" s="1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</row>
    <row r="1336" spans="1:78" s="45" customFormat="1" x14ac:dyDescent="0.2">
      <c r="A1336" s="111"/>
      <c r="B1336" s="111"/>
      <c r="C1336" s="111"/>
      <c r="D1336" s="111"/>
      <c r="E1336" s="111"/>
      <c r="F1336" s="111"/>
      <c r="G1336" s="111"/>
      <c r="H1336" s="111"/>
      <c r="I1336" s="111"/>
      <c r="J1336" s="111"/>
      <c r="K1336" s="111"/>
      <c r="L1336" s="111"/>
      <c r="M1336" s="111"/>
      <c r="N1336" s="111"/>
      <c r="O1336" s="111"/>
      <c r="P1336" s="111"/>
      <c r="Q1336" s="111"/>
      <c r="R1336" s="111"/>
      <c r="S1336" s="111"/>
      <c r="T1336" s="111"/>
      <c r="U1336" s="111"/>
      <c r="V1336" s="111"/>
      <c r="W1336" s="1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</row>
    <row r="1337" spans="1:78" s="45" customFormat="1" x14ac:dyDescent="0.2">
      <c r="A1337" s="111"/>
      <c r="B1337" s="111"/>
      <c r="C1337" s="111"/>
      <c r="D1337" s="111"/>
      <c r="E1337" s="111"/>
      <c r="F1337" s="111"/>
      <c r="G1337" s="111"/>
      <c r="H1337" s="111"/>
      <c r="I1337" s="111"/>
      <c r="J1337" s="111"/>
      <c r="K1337" s="111"/>
      <c r="L1337" s="111"/>
      <c r="M1337" s="111"/>
      <c r="N1337" s="111"/>
      <c r="O1337" s="111"/>
      <c r="P1337" s="111"/>
      <c r="Q1337" s="111"/>
      <c r="R1337" s="111"/>
      <c r="S1337" s="111"/>
      <c r="T1337" s="111"/>
      <c r="U1337" s="111"/>
      <c r="V1337" s="111"/>
      <c r="W1337" s="1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</row>
    <row r="1338" spans="1:78" s="45" customFormat="1" x14ac:dyDescent="0.2">
      <c r="A1338" s="111"/>
      <c r="B1338" s="111"/>
      <c r="C1338" s="111"/>
      <c r="D1338" s="111"/>
      <c r="E1338" s="111"/>
      <c r="F1338" s="111"/>
      <c r="G1338" s="111"/>
      <c r="H1338" s="111"/>
      <c r="I1338" s="111"/>
      <c r="J1338" s="111"/>
      <c r="K1338" s="111"/>
      <c r="L1338" s="111"/>
      <c r="M1338" s="111"/>
      <c r="N1338" s="111"/>
      <c r="O1338" s="111"/>
      <c r="P1338" s="111"/>
      <c r="Q1338" s="111"/>
      <c r="R1338" s="111"/>
      <c r="S1338" s="111"/>
      <c r="T1338" s="111"/>
      <c r="U1338" s="111"/>
      <c r="V1338" s="111"/>
      <c r="W1338" s="1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</row>
    <row r="1339" spans="1:78" s="45" customFormat="1" x14ac:dyDescent="0.2">
      <c r="A1339" s="111"/>
      <c r="B1339" s="111"/>
      <c r="C1339" s="111"/>
      <c r="D1339" s="111"/>
      <c r="E1339" s="111"/>
      <c r="F1339" s="111"/>
      <c r="G1339" s="111"/>
      <c r="H1339" s="111"/>
      <c r="I1339" s="111"/>
      <c r="J1339" s="111"/>
      <c r="K1339" s="111"/>
      <c r="L1339" s="111"/>
      <c r="M1339" s="111"/>
      <c r="N1339" s="111"/>
      <c r="O1339" s="111"/>
      <c r="P1339" s="111"/>
      <c r="Q1339" s="111"/>
      <c r="R1339" s="111"/>
      <c r="S1339" s="111"/>
      <c r="T1339" s="111"/>
      <c r="U1339" s="111"/>
      <c r="V1339" s="111"/>
      <c r="W1339" s="1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</row>
    <row r="1340" spans="1:78" s="45" customFormat="1" x14ac:dyDescent="0.2">
      <c r="A1340" s="111"/>
      <c r="B1340" s="111"/>
      <c r="C1340" s="111"/>
      <c r="D1340" s="111"/>
      <c r="E1340" s="111"/>
      <c r="F1340" s="111"/>
      <c r="G1340" s="111"/>
      <c r="H1340" s="111"/>
      <c r="I1340" s="111"/>
      <c r="J1340" s="111"/>
      <c r="K1340" s="111"/>
      <c r="L1340" s="111"/>
      <c r="M1340" s="111"/>
      <c r="N1340" s="111"/>
      <c r="O1340" s="111"/>
      <c r="P1340" s="111"/>
      <c r="Q1340" s="111"/>
      <c r="R1340" s="111"/>
      <c r="S1340" s="111"/>
      <c r="T1340" s="111"/>
      <c r="U1340" s="111"/>
      <c r="V1340" s="111"/>
      <c r="W1340" s="1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</row>
    <row r="1341" spans="1:78" s="45" customFormat="1" x14ac:dyDescent="0.2">
      <c r="A1341" s="111"/>
      <c r="B1341" s="111"/>
      <c r="C1341" s="111"/>
      <c r="D1341" s="111"/>
      <c r="E1341" s="111"/>
      <c r="F1341" s="111"/>
      <c r="G1341" s="111"/>
      <c r="H1341" s="111"/>
      <c r="I1341" s="111"/>
      <c r="J1341" s="111"/>
      <c r="K1341" s="111"/>
      <c r="L1341" s="111"/>
      <c r="M1341" s="111"/>
      <c r="N1341" s="111"/>
      <c r="O1341" s="111"/>
      <c r="P1341" s="111"/>
      <c r="Q1341" s="111"/>
      <c r="R1341" s="111"/>
      <c r="S1341" s="111"/>
      <c r="T1341" s="111"/>
      <c r="U1341" s="111"/>
      <c r="V1341" s="111"/>
      <c r="W1341" s="1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</row>
    <row r="1342" spans="1:78" s="45" customFormat="1" x14ac:dyDescent="0.2">
      <c r="A1342" s="111"/>
      <c r="B1342" s="111"/>
      <c r="C1342" s="111"/>
      <c r="D1342" s="111"/>
      <c r="E1342" s="111"/>
      <c r="F1342" s="111"/>
      <c r="G1342" s="111"/>
      <c r="H1342" s="111"/>
      <c r="I1342" s="111"/>
      <c r="J1342" s="111"/>
      <c r="K1342" s="111"/>
      <c r="L1342" s="111"/>
      <c r="M1342" s="111"/>
      <c r="N1342" s="111"/>
      <c r="O1342" s="111"/>
      <c r="P1342" s="111"/>
      <c r="Q1342" s="111"/>
      <c r="R1342" s="111"/>
      <c r="S1342" s="111"/>
      <c r="T1342" s="111"/>
      <c r="U1342" s="111"/>
      <c r="V1342" s="111"/>
      <c r="W1342" s="1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</row>
    <row r="1343" spans="1:78" s="45" customFormat="1" x14ac:dyDescent="0.2">
      <c r="A1343" s="111"/>
      <c r="B1343" s="111"/>
      <c r="C1343" s="111"/>
      <c r="D1343" s="111"/>
      <c r="E1343" s="111"/>
      <c r="F1343" s="111"/>
      <c r="G1343" s="111"/>
      <c r="H1343" s="111"/>
      <c r="I1343" s="111"/>
      <c r="J1343" s="111"/>
      <c r="K1343" s="111"/>
      <c r="L1343" s="111"/>
      <c r="M1343" s="111"/>
      <c r="N1343" s="111"/>
      <c r="O1343" s="111"/>
      <c r="P1343" s="111"/>
      <c r="Q1343" s="111"/>
      <c r="R1343" s="111"/>
      <c r="S1343" s="111"/>
      <c r="T1343" s="111"/>
      <c r="U1343" s="111"/>
      <c r="V1343" s="111"/>
      <c r="W1343" s="1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</row>
    <row r="1344" spans="1:78" s="45" customFormat="1" x14ac:dyDescent="0.2">
      <c r="A1344" s="111"/>
      <c r="B1344" s="111"/>
      <c r="C1344" s="111"/>
      <c r="D1344" s="111"/>
      <c r="E1344" s="111"/>
      <c r="F1344" s="111"/>
      <c r="G1344" s="111"/>
      <c r="H1344" s="111"/>
      <c r="I1344" s="111"/>
      <c r="J1344" s="111"/>
      <c r="K1344" s="111"/>
      <c r="L1344" s="111"/>
      <c r="M1344" s="111"/>
      <c r="N1344" s="111"/>
      <c r="O1344" s="111"/>
      <c r="P1344" s="111"/>
      <c r="Q1344" s="111"/>
      <c r="R1344" s="111"/>
      <c r="S1344" s="111"/>
      <c r="T1344" s="111"/>
      <c r="U1344" s="111"/>
      <c r="V1344" s="111"/>
      <c r="W1344" s="1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</row>
    <row r="1345" spans="1:78" s="45" customFormat="1" x14ac:dyDescent="0.2">
      <c r="A1345" s="111"/>
      <c r="B1345" s="111"/>
      <c r="C1345" s="111"/>
      <c r="D1345" s="111"/>
      <c r="E1345" s="111"/>
      <c r="F1345" s="111"/>
      <c r="G1345" s="111"/>
      <c r="H1345" s="111"/>
      <c r="I1345" s="111"/>
      <c r="J1345" s="111"/>
      <c r="K1345" s="111"/>
      <c r="L1345" s="111"/>
      <c r="M1345" s="111"/>
      <c r="N1345" s="111"/>
      <c r="O1345" s="111"/>
      <c r="P1345" s="111"/>
      <c r="Q1345" s="111"/>
      <c r="R1345" s="111"/>
      <c r="S1345" s="111"/>
      <c r="T1345" s="111"/>
      <c r="U1345" s="111"/>
      <c r="V1345" s="111"/>
      <c r="W1345" s="1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</row>
    <row r="1346" spans="1:78" s="45" customFormat="1" x14ac:dyDescent="0.2">
      <c r="A1346" s="111"/>
      <c r="B1346" s="111"/>
      <c r="C1346" s="111"/>
      <c r="D1346" s="111"/>
      <c r="E1346" s="111"/>
      <c r="F1346" s="111"/>
      <c r="G1346" s="111"/>
      <c r="H1346" s="111"/>
      <c r="I1346" s="111"/>
      <c r="J1346" s="111"/>
      <c r="K1346" s="111"/>
      <c r="L1346" s="111"/>
      <c r="M1346" s="111"/>
      <c r="N1346" s="111"/>
      <c r="O1346" s="111"/>
      <c r="P1346" s="111"/>
      <c r="Q1346" s="111"/>
      <c r="R1346" s="111"/>
      <c r="S1346" s="111"/>
      <c r="T1346" s="111"/>
      <c r="U1346" s="111"/>
      <c r="V1346" s="111"/>
      <c r="W1346" s="1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</row>
    <row r="1347" spans="1:78" s="45" customFormat="1" x14ac:dyDescent="0.2">
      <c r="A1347" s="111"/>
      <c r="B1347" s="111"/>
      <c r="C1347" s="111"/>
      <c r="D1347" s="111"/>
      <c r="E1347" s="111"/>
      <c r="F1347" s="111"/>
      <c r="G1347" s="111"/>
      <c r="H1347" s="111"/>
      <c r="I1347" s="111"/>
      <c r="J1347" s="111"/>
      <c r="K1347" s="111"/>
      <c r="L1347" s="111"/>
      <c r="M1347" s="111"/>
      <c r="N1347" s="111"/>
      <c r="O1347" s="111"/>
      <c r="P1347" s="111"/>
      <c r="Q1347" s="111"/>
      <c r="R1347" s="111"/>
      <c r="S1347" s="111"/>
      <c r="T1347" s="111"/>
      <c r="U1347" s="111"/>
      <c r="V1347" s="111"/>
      <c r="W1347" s="1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</row>
    <row r="1348" spans="1:78" s="45" customFormat="1" x14ac:dyDescent="0.2">
      <c r="A1348" s="111"/>
      <c r="B1348" s="111"/>
      <c r="C1348" s="111"/>
      <c r="D1348" s="111"/>
      <c r="E1348" s="111"/>
      <c r="F1348" s="111"/>
      <c r="G1348" s="111"/>
      <c r="H1348" s="111"/>
      <c r="I1348" s="111"/>
      <c r="J1348" s="111"/>
      <c r="K1348" s="111"/>
      <c r="L1348" s="111"/>
      <c r="M1348" s="111"/>
      <c r="N1348" s="111"/>
      <c r="O1348" s="111"/>
      <c r="P1348" s="111"/>
      <c r="Q1348" s="111"/>
      <c r="R1348" s="111"/>
      <c r="S1348" s="111"/>
      <c r="T1348" s="111"/>
      <c r="U1348" s="111"/>
      <c r="V1348" s="111"/>
      <c r="W1348" s="1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</row>
    <row r="1349" spans="1:78" s="45" customFormat="1" x14ac:dyDescent="0.2">
      <c r="A1349" s="111"/>
      <c r="B1349" s="111"/>
      <c r="C1349" s="111"/>
      <c r="D1349" s="111"/>
      <c r="E1349" s="111"/>
      <c r="F1349" s="111"/>
      <c r="G1349" s="111"/>
      <c r="H1349" s="111"/>
      <c r="I1349" s="111"/>
      <c r="J1349" s="111"/>
      <c r="K1349" s="111"/>
      <c r="L1349" s="111"/>
      <c r="M1349" s="111"/>
      <c r="N1349" s="111"/>
      <c r="O1349" s="111"/>
      <c r="P1349" s="111"/>
      <c r="Q1349" s="111"/>
      <c r="R1349" s="111"/>
      <c r="S1349" s="111"/>
      <c r="T1349" s="111"/>
      <c r="U1349" s="111"/>
      <c r="V1349" s="111"/>
      <c r="W1349" s="1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</row>
    <row r="1350" spans="1:78" s="45" customFormat="1" x14ac:dyDescent="0.2">
      <c r="A1350" s="111"/>
      <c r="B1350" s="111"/>
      <c r="C1350" s="111"/>
      <c r="D1350" s="111"/>
      <c r="E1350" s="111"/>
      <c r="F1350" s="111"/>
      <c r="G1350" s="111"/>
      <c r="H1350" s="111"/>
      <c r="I1350" s="111"/>
      <c r="J1350" s="111"/>
      <c r="K1350" s="111"/>
      <c r="L1350" s="111"/>
      <c r="M1350" s="111"/>
      <c r="N1350" s="111"/>
      <c r="O1350" s="111"/>
      <c r="P1350" s="111"/>
      <c r="Q1350" s="111"/>
      <c r="R1350" s="111"/>
      <c r="S1350" s="111"/>
      <c r="T1350" s="111"/>
      <c r="U1350" s="111"/>
      <c r="V1350" s="111"/>
      <c r="W1350" s="1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</row>
    <row r="1351" spans="1:78" s="45" customFormat="1" x14ac:dyDescent="0.2">
      <c r="A1351" s="111"/>
      <c r="B1351" s="111"/>
      <c r="C1351" s="111"/>
      <c r="D1351" s="111"/>
      <c r="E1351" s="111"/>
      <c r="F1351" s="111"/>
      <c r="G1351" s="111"/>
      <c r="H1351" s="111"/>
      <c r="I1351" s="111"/>
      <c r="J1351" s="111"/>
      <c r="K1351" s="111"/>
      <c r="L1351" s="111"/>
      <c r="M1351" s="111"/>
      <c r="N1351" s="111"/>
      <c r="O1351" s="111"/>
      <c r="P1351" s="111"/>
      <c r="Q1351" s="111"/>
      <c r="R1351" s="111"/>
      <c r="S1351" s="111"/>
      <c r="T1351" s="111"/>
      <c r="U1351" s="111"/>
      <c r="V1351" s="111"/>
      <c r="W1351" s="1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</row>
    <row r="1352" spans="1:78" s="45" customFormat="1" x14ac:dyDescent="0.2">
      <c r="A1352" s="111"/>
      <c r="B1352" s="111"/>
      <c r="C1352" s="111"/>
      <c r="D1352" s="111"/>
      <c r="E1352" s="111"/>
      <c r="F1352" s="111"/>
      <c r="G1352" s="111"/>
      <c r="H1352" s="111"/>
      <c r="I1352" s="111"/>
      <c r="J1352" s="111"/>
      <c r="K1352" s="111"/>
      <c r="L1352" s="111"/>
      <c r="M1352" s="111"/>
      <c r="N1352" s="111"/>
      <c r="O1352" s="111"/>
      <c r="P1352" s="111"/>
      <c r="Q1352" s="111"/>
      <c r="R1352" s="111"/>
      <c r="S1352" s="111"/>
      <c r="T1352" s="111"/>
      <c r="U1352" s="111"/>
      <c r="V1352" s="111"/>
      <c r="W1352" s="1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</row>
    <row r="1353" spans="1:78" s="45" customFormat="1" x14ac:dyDescent="0.2">
      <c r="A1353" s="111"/>
      <c r="B1353" s="111"/>
      <c r="C1353" s="111"/>
      <c r="D1353" s="111"/>
      <c r="E1353" s="111"/>
      <c r="F1353" s="111"/>
      <c r="G1353" s="111"/>
      <c r="H1353" s="111"/>
      <c r="I1353" s="111"/>
      <c r="J1353" s="111"/>
      <c r="K1353" s="111"/>
      <c r="L1353" s="111"/>
      <c r="M1353" s="111"/>
      <c r="N1353" s="111"/>
      <c r="O1353" s="111"/>
      <c r="P1353" s="111"/>
      <c r="Q1353" s="111"/>
      <c r="R1353" s="111"/>
      <c r="S1353" s="111"/>
      <c r="T1353" s="111"/>
      <c r="U1353" s="111"/>
      <c r="V1353" s="111"/>
      <c r="W1353" s="1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</row>
    <row r="1354" spans="1:78" s="45" customFormat="1" x14ac:dyDescent="0.2">
      <c r="A1354" s="111"/>
      <c r="B1354" s="111"/>
      <c r="C1354" s="111"/>
      <c r="D1354" s="111"/>
      <c r="E1354" s="111"/>
      <c r="F1354" s="111"/>
      <c r="G1354" s="111"/>
      <c r="H1354" s="111"/>
      <c r="I1354" s="111"/>
      <c r="J1354" s="111"/>
      <c r="K1354" s="111"/>
      <c r="L1354" s="111"/>
      <c r="M1354" s="111"/>
      <c r="N1354" s="111"/>
      <c r="O1354" s="111"/>
      <c r="P1354" s="111"/>
      <c r="Q1354" s="111"/>
      <c r="R1354" s="111"/>
      <c r="S1354" s="111"/>
      <c r="T1354" s="111"/>
      <c r="U1354" s="111"/>
      <c r="V1354" s="111"/>
      <c r="W1354" s="1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</row>
    <row r="1355" spans="1:78" s="45" customFormat="1" x14ac:dyDescent="0.2">
      <c r="A1355" s="111"/>
      <c r="B1355" s="111"/>
      <c r="C1355" s="111"/>
      <c r="D1355" s="111"/>
      <c r="E1355" s="111"/>
      <c r="F1355" s="111"/>
      <c r="G1355" s="111"/>
      <c r="H1355" s="111"/>
      <c r="I1355" s="111"/>
      <c r="J1355" s="111"/>
      <c r="K1355" s="111"/>
      <c r="L1355" s="111"/>
      <c r="M1355" s="111"/>
      <c r="N1355" s="111"/>
      <c r="O1355" s="111"/>
      <c r="P1355" s="111"/>
      <c r="Q1355" s="111"/>
      <c r="R1355" s="111"/>
      <c r="S1355" s="111"/>
      <c r="T1355" s="111"/>
      <c r="U1355" s="111"/>
      <c r="V1355" s="111"/>
      <c r="W1355" s="1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</row>
    <row r="1356" spans="1:78" s="45" customFormat="1" x14ac:dyDescent="0.2">
      <c r="A1356" s="111"/>
      <c r="B1356" s="111"/>
      <c r="C1356" s="111"/>
      <c r="D1356" s="111"/>
      <c r="E1356" s="111"/>
      <c r="F1356" s="111"/>
      <c r="G1356" s="111"/>
      <c r="H1356" s="111"/>
      <c r="I1356" s="111"/>
      <c r="J1356" s="111"/>
      <c r="K1356" s="111"/>
      <c r="L1356" s="111"/>
      <c r="M1356" s="111"/>
      <c r="N1356" s="111"/>
      <c r="O1356" s="111"/>
      <c r="P1356" s="111"/>
      <c r="Q1356" s="111"/>
      <c r="R1356" s="111"/>
      <c r="S1356" s="111"/>
      <c r="T1356" s="111"/>
      <c r="U1356" s="111"/>
      <c r="V1356" s="111"/>
      <c r="W1356" s="1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</row>
    <row r="1357" spans="1:78" s="45" customFormat="1" x14ac:dyDescent="0.2">
      <c r="A1357" s="111"/>
      <c r="B1357" s="111"/>
      <c r="C1357" s="111"/>
      <c r="D1357" s="111"/>
      <c r="E1357" s="111"/>
      <c r="F1357" s="111"/>
      <c r="G1357" s="111"/>
      <c r="H1357" s="111"/>
      <c r="I1357" s="111"/>
      <c r="J1357" s="111"/>
      <c r="K1357" s="111"/>
      <c r="L1357" s="111"/>
      <c r="M1357" s="111"/>
      <c r="N1357" s="111"/>
      <c r="O1357" s="111"/>
      <c r="P1357" s="111"/>
      <c r="Q1357" s="111"/>
      <c r="R1357" s="111"/>
      <c r="S1357" s="111"/>
      <c r="T1357" s="111"/>
      <c r="U1357" s="111"/>
      <c r="V1357" s="111"/>
      <c r="W1357" s="1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</row>
    <row r="1358" spans="1:78" s="45" customFormat="1" x14ac:dyDescent="0.2">
      <c r="A1358" s="111"/>
      <c r="B1358" s="111"/>
      <c r="C1358" s="111"/>
      <c r="D1358" s="111"/>
      <c r="E1358" s="111"/>
      <c r="F1358" s="111"/>
      <c r="G1358" s="111"/>
      <c r="H1358" s="111"/>
      <c r="I1358" s="111"/>
      <c r="J1358" s="111"/>
      <c r="K1358" s="111"/>
      <c r="L1358" s="111"/>
      <c r="M1358" s="111"/>
      <c r="N1358" s="111"/>
      <c r="O1358" s="111"/>
      <c r="P1358" s="111"/>
      <c r="Q1358" s="111"/>
      <c r="R1358" s="111"/>
      <c r="S1358" s="111"/>
      <c r="T1358" s="111"/>
      <c r="U1358" s="111"/>
      <c r="V1358" s="111"/>
      <c r="W1358" s="1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</row>
    <row r="1359" spans="1:78" s="45" customFormat="1" x14ac:dyDescent="0.2">
      <c r="A1359" s="111"/>
      <c r="B1359" s="111"/>
      <c r="C1359" s="111"/>
      <c r="D1359" s="111"/>
      <c r="E1359" s="111"/>
      <c r="F1359" s="111"/>
      <c r="G1359" s="111"/>
      <c r="H1359" s="111"/>
      <c r="I1359" s="111"/>
      <c r="J1359" s="111"/>
      <c r="K1359" s="111"/>
      <c r="L1359" s="111"/>
      <c r="M1359" s="111"/>
      <c r="N1359" s="111"/>
      <c r="O1359" s="111"/>
      <c r="P1359" s="111"/>
      <c r="Q1359" s="111"/>
      <c r="R1359" s="111"/>
      <c r="S1359" s="111"/>
      <c r="T1359" s="111"/>
      <c r="U1359" s="111"/>
      <c r="V1359" s="111"/>
      <c r="W1359" s="1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</row>
    <row r="1360" spans="1:78" s="45" customFormat="1" x14ac:dyDescent="0.2">
      <c r="A1360" s="111"/>
      <c r="B1360" s="111"/>
      <c r="C1360" s="111"/>
      <c r="D1360" s="111"/>
      <c r="E1360" s="111"/>
      <c r="F1360" s="111"/>
      <c r="G1360" s="111"/>
      <c r="H1360" s="111"/>
      <c r="I1360" s="111"/>
      <c r="J1360" s="111"/>
      <c r="K1360" s="111"/>
      <c r="L1360" s="111"/>
      <c r="M1360" s="111"/>
      <c r="N1360" s="111"/>
      <c r="O1360" s="111"/>
      <c r="P1360" s="111"/>
      <c r="Q1360" s="111"/>
      <c r="R1360" s="111"/>
      <c r="S1360" s="111"/>
      <c r="T1360" s="111"/>
      <c r="U1360" s="111"/>
      <c r="V1360" s="111"/>
      <c r="W1360" s="1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</row>
    <row r="1361" spans="1:78" s="45" customFormat="1" x14ac:dyDescent="0.2">
      <c r="A1361" s="111"/>
      <c r="B1361" s="111"/>
      <c r="C1361" s="111"/>
      <c r="D1361" s="111"/>
      <c r="E1361" s="111"/>
      <c r="F1361" s="111"/>
      <c r="G1361" s="111"/>
      <c r="H1361" s="111"/>
      <c r="I1361" s="111"/>
      <c r="J1361" s="111"/>
      <c r="K1361" s="111"/>
      <c r="L1361" s="111"/>
      <c r="M1361" s="111"/>
      <c r="N1361" s="111"/>
      <c r="O1361" s="111"/>
      <c r="P1361" s="111"/>
      <c r="Q1361" s="111"/>
      <c r="R1361" s="111"/>
      <c r="S1361" s="111"/>
      <c r="T1361" s="111"/>
      <c r="U1361" s="111"/>
      <c r="V1361" s="111"/>
      <c r="W1361" s="1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</row>
    <row r="1362" spans="1:78" s="45" customFormat="1" x14ac:dyDescent="0.2">
      <c r="A1362" s="111"/>
      <c r="B1362" s="111"/>
      <c r="C1362" s="111"/>
      <c r="D1362" s="111"/>
      <c r="E1362" s="111"/>
      <c r="F1362" s="111"/>
      <c r="G1362" s="111"/>
      <c r="H1362" s="111"/>
      <c r="I1362" s="111"/>
      <c r="J1362" s="111"/>
      <c r="K1362" s="111"/>
      <c r="L1362" s="111"/>
      <c r="M1362" s="111"/>
      <c r="N1362" s="111"/>
      <c r="O1362" s="111"/>
      <c r="P1362" s="111"/>
      <c r="Q1362" s="111"/>
      <c r="R1362" s="111"/>
      <c r="S1362" s="111"/>
      <c r="T1362" s="111"/>
      <c r="U1362" s="111"/>
      <c r="V1362" s="111"/>
      <c r="W1362" s="1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</row>
    <row r="1363" spans="1:78" s="45" customFormat="1" x14ac:dyDescent="0.2">
      <c r="A1363" s="111"/>
      <c r="B1363" s="111"/>
      <c r="C1363" s="111"/>
      <c r="D1363" s="111"/>
      <c r="E1363" s="111"/>
      <c r="F1363" s="111"/>
      <c r="G1363" s="111"/>
      <c r="H1363" s="111"/>
      <c r="I1363" s="111"/>
      <c r="J1363" s="111"/>
      <c r="K1363" s="111"/>
      <c r="L1363" s="111"/>
      <c r="M1363" s="111"/>
      <c r="N1363" s="111"/>
      <c r="O1363" s="111"/>
      <c r="P1363" s="111"/>
      <c r="Q1363" s="111"/>
      <c r="R1363" s="111"/>
      <c r="S1363" s="111"/>
      <c r="T1363" s="111"/>
      <c r="U1363" s="111"/>
      <c r="V1363" s="111"/>
      <c r="W1363" s="1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</row>
    <row r="1364" spans="1:78" s="45" customFormat="1" x14ac:dyDescent="0.2">
      <c r="A1364" s="111"/>
      <c r="B1364" s="111"/>
      <c r="C1364" s="111"/>
      <c r="D1364" s="111"/>
      <c r="E1364" s="111"/>
      <c r="F1364" s="111"/>
      <c r="G1364" s="111"/>
      <c r="H1364" s="111"/>
      <c r="I1364" s="111"/>
      <c r="J1364" s="111"/>
      <c r="K1364" s="111"/>
      <c r="L1364" s="111"/>
      <c r="M1364" s="111"/>
      <c r="N1364" s="111"/>
      <c r="O1364" s="111"/>
      <c r="P1364" s="111"/>
      <c r="Q1364" s="111"/>
      <c r="R1364" s="111"/>
      <c r="S1364" s="111"/>
      <c r="T1364" s="111"/>
      <c r="U1364" s="111"/>
      <c r="V1364" s="111"/>
      <c r="W1364" s="1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</row>
    <row r="1365" spans="1:78" s="45" customFormat="1" x14ac:dyDescent="0.2">
      <c r="A1365" s="111"/>
      <c r="B1365" s="111"/>
      <c r="C1365" s="111"/>
      <c r="D1365" s="111"/>
      <c r="E1365" s="111"/>
      <c r="F1365" s="111"/>
      <c r="G1365" s="111"/>
      <c r="H1365" s="111"/>
      <c r="I1365" s="111"/>
      <c r="J1365" s="111"/>
      <c r="K1365" s="111"/>
      <c r="L1365" s="111"/>
      <c r="M1365" s="111"/>
      <c r="N1365" s="111"/>
      <c r="O1365" s="111"/>
      <c r="P1365" s="111"/>
      <c r="Q1365" s="111"/>
      <c r="R1365" s="111"/>
      <c r="S1365" s="111"/>
      <c r="T1365" s="111"/>
      <c r="U1365" s="111"/>
      <c r="V1365" s="111"/>
      <c r="W1365" s="1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</row>
    <row r="1366" spans="1:78" s="45" customFormat="1" x14ac:dyDescent="0.2">
      <c r="A1366" s="111"/>
      <c r="B1366" s="111"/>
      <c r="C1366" s="111"/>
      <c r="D1366" s="111"/>
      <c r="E1366" s="111"/>
      <c r="F1366" s="111"/>
      <c r="G1366" s="111"/>
      <c r="H1366" s="111"/>
      <c r="I1366" s="111"/>
      <c r="J1366" s="111"/>
      <c r="K1366" s="111"/>
      <c r="L1366" s="111"/>
      <c r="M1366" s="111"/>
      <c r="N1366" s="111"/>
      <c r="O1366" s="111"/>
      <c r="P1366" s="111"/>
      <c r="Q1366" s="111"/>
      <c r="R1366" s="111"/>
      <c r="S1366" s="111"/>
      <c r="T1366" s="111"/>
      <c r="U1366" s="111"/>
      <c r="V1366" s="111"/>
      <c r="W1366" s="1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</row>
    <row r="1367" spans="1:78" s="45" customFormat="1" x14ac:dyDescent="0.2">
      <c r="A1367" s="111"/>
      <c r="B1367" s="111"/>
      <c r="C1367" s="111"/>
      <c r="D1367" s="111"/>
      <c r="E1367" s="111"/>
      <c r="F1367" s="111"/>
      <c r="G1367" s="111"/>
      <c r="H1367" s="111"/>
      <c r="I1367" s="111"/>
      <c r="J1367" s="111"/>
      <c r="K1367" s="111"/>
      <c r="L1367" s="111"/>
      <c r="M1367" s="111"/>
      <c r="N1367" s="111"/>
      <c r="O1367" s="111"/>
      <c r="P1367" s="111"/>
      <c r="Q1367" s="111"/>
      <c r="R1367" s="111"/>
      <c r="S1367" s="111"/>
      <c r="T1367" s="111"/>
      <c r="U1367" s="111"/>
      <c r="V1367" s="111"/>
      <c r="W1367" s="1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</row>
    <row r="1368" spans="1:78" s="45" customFormat="1" x14ac:dyDescent="0.2">
      <c r="A1368" s="111"/>
      <c r="B1368" s="111"/>
      <c r="C1368" s="111"/>
      <c r="D1368" s="111"/>
      <c r="E1368" s="111"/>
      <c r="F1368" s="111"/>
      <c r="G1368" s="111"/>
      <c r="H1368" s="111"/>
      <c r="I1368" s="111"/>
      <c r="J1368" s="111"/>
      <c r="K1368" s="111"/>
      <c r="L1368" s="111"/>
      <c r="M1368" s="111"/>
      <c r="N1368" s="111"/>
      <c r="O1368" s="111"/>
      <c r="P1368" s="111"/>
      <c r="Q1368" s="111"/>
      <c r="R1368" s="111"/>
      <c r="S1368" s="111"/>
      <c r="T1368" s="111"/>
      <c r="U1368" s="111"/>
      <c r="V1368" s="111"/>
      <c r="W1368" s="1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</row>
    <row r="1369" spans="1:78" s="45" customFormat="1" x14ac:dyDescent="0.2">
      <c r="A1369" s="111"/>
      <c r="B1369" s="111"/>
      <c r="C1369" s="111"/>
      <c r="D1369" s="111"/>
      <c r="E1369" s="111"/>
      <c r="F1369" s="111"/>
      <c r="G1369" s="111"/>
      <c r="H1369" s="111"/>
      <c r="I1369" s="111"/>
      <c r="J1369" s="111"/>
      <c r="K1369" s="111"/>
      <c r="L1369" s="111"/>
      <c r="M1369" s="111"/>
      <c r="N1369" s="111"/>
      <c r="O1369" s="111"/>
      <c r="P1369" s="111"/>
      <c r="Q1369" s="111"/>
      <c r="R1369" s="111"/>
      <c r="S1369" s="111"/>
      <c r="T1369" s="111"/>
      <c r="U1369" s="111"/>
      <c r="V1369" s="111"/>
      <c r="W1369" s="1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</row>
    <row r="1370" spans="1:78" s="45" customFormat="1" x14ac:dyDescent="0.2">
      <c r="A1370" s="111"/>
      <c r="B1370" s="111"/>
      <c r="C1370" s="111"/>
      <c r="D1370" s="111"/>
      <c r="E1370" s="111"/>
      <c r="F1370" s="111"/>
      <c r="G1370" s="111"/>
      <c r="H1370" s="111"/>
      <c r="I1370" s="111"/>
      <c r="J1370" s="111"/>
      <c r="K1370" s="111"/>
      <c r="L1370" s="111"/>
      <c r="M1370" s="111"/>
      <c r="N1370" s="111"/>
      <c r="O1370" s="111"/>
      <c r="P1370" s="111"/>
      <c r="Q1370" s="111"/>
      <c r="R1370" s="111"/>
      <c r="S1370" s="111"/>
      <c r="T1370" s="111"/>
      <c r="U1370" s="111"/>
      <c r="V1370" s="111"/>
      <c r="W1370" s="1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</row>
    <row r="1371" spans="1:78" s="45" customFormat="1" x14ac:dyDescent="0.2">
      <c r="A1371" s="111"/>
      <c r="B1371" s="111"/>
      <c r="C1371" s="111"/>
      <c r="D1371" s="111"/>
      <c r="E1371" s="111"/>
      <c r="F1371" s="111"/>
      <c r="G1371" s="111"/>
      <c r="H1371" s="111"/>
      <c r="I1371" s="111"/>
      <c r="J1371" s="111"/>
      <c r="K1371" s="111"/>
      <c r="L1371" s="111"/>
      <c r="M1371" s="111"/>
      <c r="N1371" s="111"/>
      <c r="O1371" s="111"/>
      <c r="P1371" s="111"/>
      <c r="Q1371" s="111"/>
      <c r="R1371" s="111"/>
      <c r="S1371" s="111"/>
      <c r="T1371" s="111"/>
      <c r="U1371" s="111"/>
      <c r="V1371" s="111"/>
      <c r="W1371" s="1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</row>
    <row r="1372" spans="1:78" s="45" customFormat="1" x14ac:dyDescent="0.2">
      <c r="A1372" s="111"/>
      <c r="B1372" s="111"/>
      <c r="C1372" s="111"/>
      <c r="D1372" s="111"/>
      <c r="E1372" s="111"/>
      <c r="F1372" s="111"/>
      <c r="G1372" s="111"/>
      <c r="H1372" s="111"/>
      <c r="I1372" s="111"/>
      <c r="J1372" s="111"/>
      <c r="K1372" s="111"/>
      <c r="L1372" s="111"/>
      <c r="M1372" s="111"/>
      <c r="N1372" s="111"/>
      <c r="O1372" s="111"/>
      <c r="P1372" s="111"/>
      <c r="Q1372" s="111"/>
      <c r="R1372" s="111"/>
      <c r="S1372" s="111"/>
      <c r="T1372" s="111"/>
      <c r="U1372" s="111"/>
      <c r="V1372" s="111"/>
      <c r="W1372" s="1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</row>
    <row r="1373" spans="1:78" s="45" customFormat="1" x14ac:dyDescent="0.2">
      <c r="A1373" s="111"/>
      <c r="B1373" s="111"/>
      <c r="C1373" s="111"/>
      <c r="D1373" s="111"/>
      <c r="E1373" s="111"/>
      <c r="F1373" s="111"/>
      <c r="G1373" s="111"/>
      <c r="H1373" s="111"/>
      <c r="I1373" s="111"/>
      <c r="J1373" s="111"/>
      <c r="K1373" s="111"/>
      <c r="L1373" s="111"/>
      <c r="M1373" s="111"/>
      <c r="N1373" s="111"/>
      <c r="O1373" s="111"/>
      <c r="P1373" s="111"/>
      <c r="Q1373" s="111"/>
      <c r="R1373" s="111"/>
      <c r="S1373" s="111"/>
      <c r="T1373" s="111"/>
      <c r="U1373" s="111"/>
      <c r="V1373" s="111"/>
      <c r="W1373" s="1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</row>
    <row r="1374" spans="1:78" s="45" customFormat="1" x14ac:dyDescent="0.2">
      <c r="A1374" s="111"/>
      <c r="B1374" s="111"/>
      <c r="C1374" s="111"/>
      <c r="D1374" s="111"/>
      <c r="E1374" s="111"/>
      <c r="F1374" s="111"/>
      <c r="G1374" s="111"/>
      <c r="H1374" s="111"/>
      <c r="I1374" s="111"/>
      <c r="J1374" s="111"/>
      <c r="K1374" s="111"/>
      <c r="L1374" s="111"/>
      <c r="M1374" s="111"/>
      <c r="N1374" s="111"/>
      <c r="O1374" s="111"/>
      <c r="P1374" s="111"/>
      <c r="Q1374" s="111"/>
      <c r="R1374" s="111"/>
      <c r="S1374" s="111"/>
      <c r="T1374" s="111"/>
      <c r="U1374" s="111"/>
      <c r="V1374" s="111"/>
      <c r="W1374" s="1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</row>
    <row r="1375" spans="1:78" s="45" customFormat="1" x14ac:dyDescent="0.2">
      <c r="A1375" s="111"/>
      <c r="B1375" s="111"/>
      <c r="C1375" s="111"/>
      <c r="D1375" s="111"/>
      <c r="E1375" s="111"/>
      <c r="F1375" s="111"/>
      <c r="G1375" s="111"/>
      <c r="H1375" s="111"/>
      <c r="I1375" s="111"/>
      <c r="J1375" s="111"/>
      <c r="K1375" s="111"/>
      <c r="L1375" s="111"/>
      <c r="M1375" s="111"/>
      <c r="N1375" s="111"/>
      <c r="O1375" s="111"/>
      <c r="P1375" s="111"/>
      <c r="Q1375" s="111"/>
      <c r="R1375" s="111"/>
      <c r="S1375" s="111"/>
      <c r="T1375" s="111"/>
      <c r="U1375" s="111"/>
      <c r="V1375" s="111"/>
      <c r="W1375" s="1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</row>
    <row r="1376" spans="1:78" s="45" customFormat="1" x14ac:dyDescent="0.2">
      <c r="A1376" s="111"/>
      <c r="B1376" s="111"/>
      <c r="C1376" s="111"/>
      <c r="D1376" s="111"/>
      <c r="E1376" s="111"/>
      <c r="F1376" s="111"/>
      <c r="G1376" s="111"/>
      <c r="H1376" s="111"/>
      <c r="I1376" s="111"/>
      <c r="J1376" s="111"/>
      <c r="K1376" s="111"/>
      <c r="L1376" s="111"/>
      <c r="M1376" s="111"/>
      <c r="N1376" s="111"/>
      <c r="O1376" s="111"/>
      <c r="P1376" s="111"/>
      <c r="Q1376" s="111"/>
      <c r="R1376" s="111"/>
      <c r="S1376" s="111"/>
      <c r="T1376" s="111"/>
      <c r="U1376" s="111"/>
      <c r="V1376" s="111"/>
      <c r="W1376" s="1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</row>
    <row r="1377" spans="1:78" s="45" customFormat="1" x14ac:dyDescent="0.2">
      <c r="A1377" s="111"/>
      <c r="B1377" s="111"/>
      <c r="C1377" s="111"/>
      <c r="D1377" s="111"/>
      <c r="E1377" s="111"/>
      <c r="F1377" s="111"/>
      <c r="G1377" s="111"/>
      <c r="H1377" s="111"/>
      <c r="I1377" s="111"/>
      <c r="J1377" s="111"/>
      <c r="K1377" s="111"/>
      <c r="L1377" s="111"/>
      <c r="M1377" s="111"/>
      <c r="N1377" s="111"/>
      <c r="O1377" s="111"/>
      <c r="P1377" s="111"/>
      <c r="Q1377" s="111"/>
      <c r="R1377" s="111"/>
      <c r="S1377" s="111"/>
      <c r="T1377" s="111"/>
      <c r="U1377" s="111"/>
      <c r="V1377" s="111"/>
      <c r="W1377" s="1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</row>
    <row r="1378" spans="1:78" s="45" customFormat="1" x14ac:dyDescent="0.2">
      <c r="A1378" s="111"/>
      <c r="B1378" s="111"/>
      <c r="C1378" s="111"/>
      <c r="D1378" s="111"/>
      <c r="E1378" s="111"/>
      <c r="F1378" s="111"/>
      <c r="G1378" s="111"/>
      <c r="H1378" s="111"/>
      <c r="I1378" s="111"/>
      <c r="J1378" s="111"/>
      <c r="K1378" s="111"/>
      <c r="L1378" s="111"/>
      <c r="M1378" s="111"/>
      <c r="N1378" s="111"/>
      <c r="O1378" s="111"/>
      <c r="P1378" s="111"/>
      <c r="Q1378" s="111"/>
      <c r="R1378" s="111"/>
      <c r="S1378" s="111"/>
      <c r="T1378" s="111"/>
      <c r="U1378" s="111"/>
      <c r="V1378" s="111"/>
      <c r="W1378" s="1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</row>
    <row r="1379" spans="1:78" s="45" customFormat="1" x14ac:dyDescent="0.2">
      <c r="A1379" s="111"/>
      <c r="B1379" s="111"/>
      <c r="C1379" s="111"/>
      <c r="D1379" s="111"/>
      <c r="E1379" s="111"/>
      <c r="F1379" s="111"/>
      <c r="G1379" s="111"/>
      <c r="H1379" s="111"/>
      <c r="I1379" s="111"/>
      <c r="J1379" s="111"/>
      <c r="K1379" s="111"/>
      <c r="L1379" s="111"/>
      <c r="M1379" s="111"/>
      <c r="N1379" s="111"/>
      <c r="O1379" s="111"/>
      <c r="P1379" s="111"/>
      <c r="Q1379" s="111"/>
      <c r="R1379" s="111"/>
      <c r="S1379" s="111"/>
      <c r="T1379" s="111"/>
      <c r="U1379" s="111"/>
      <c r="V1379" s="111"/>
      <c r="W1379" s="1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</row>
    <row r="1380" spans="1:78" s="45" customFormat="1" x14ac:dyDescent="0.2">
      <c r="A1380" s="111"/>
      <c r="B1380" s="111"/>
      <c r="C1380" s="111"/>
      <c r="D1380" s="111"/>
      <c r="E1380" s="111"/>
      <c r="F1380" s="111"/>
      <c r="G1380" s="111"/>
      <c r="H1380" s="111"/>
      <c r="I1380" s="111"/>
      <c r="J1380" s="111"/>
      <c r="K1380" s="111"/>
      <c r="L1380" s="111"/>
      <c r="M1380" s="111"/>
      <c r="N1380" s="111"/>
      <c r="O1380" s="111"/>
      <c r="P1380" s="111"/>
      <c r="Q1380" s="111"/>
      <c r="R1380" s="111"/>
      <c r="S1380" s="111"/>
      <c r="T1380" s="111"/>
      <c r="U1380" s="111"/>
      <c r="V1380" s="111"/>
      <c r="W1380" s="1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</row>
    <row r="1381" spans="1:78" s="45" customFormat="1" x14ac:dyDescent="0.2">
      <c r="A1381" s="111"/>
      <c r="B1381" s="111"/>
      <c r="C1381" s="111"/>
      <c r="D1381" s="111"/>
      <c r="E1381" s="111"/>
      <c r="F1381" s="111"/>
      <c r="G1381" s="111"/>
      <c r="H1381" s="111"/>
      <c r="I1381" s="111"/>
      <c r="J1381" s="111"/>
      <c r="K1381" s="111"/>
      <c r="L1381" s="111"/>
      <c r="M1381" s="111"/>
      <c r="N1381" s="111"/>
      <c r="O1381" s="111"/>
      <c r="P1381" s="111"/>
      <c r="Q1381" s="111"/>
      <c r="R1381" s="111"/>
      <c r="S1381" s="111"/>
      <c r="T1381" s="111"/>
      <c r="U1381" s="111"/>
      <c r="V1381" s="111"/>
      <c r="W1381" s="1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</row>
    <row r="1382" spans="1:78" s="45" customFormat="1" x14ac:dyDescent="0.2">
      <c r="A1382" s="111"/>
      <c r="B1382" s="111"/>
      <c r="C1382" s="111"/>
      <c r="D1382" s="111"/>
      <c r="E1382" s="111"/>
      <c r="F1382" s="111"/>
      <c r="G1382" s="111"/>
      <c r="H1382" s="111"/>
      <c r="I1382" s="111"/>
      <c r="J1382" s="111"/>
      <c r="K1382" s="111"/>
      <c r="L1382" s="111"/>
      <c r="M1382" s="111"/>
      <c r="N1382" s="111"/>
      <c r="O1382" s="111"/>
      <c r="P1382" s="111"/>
      <c r="Q1382" s="111"/>
      <c r="R1382" s="111"/>
      <c r="S1382" s="111"/>
      <c r="T1382" s="111"/>
      <c r="U1382" s="111"/>
      <c r="V1382" s="111"/>
      <c r="W1382" s="1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</row>
    <row r="1383" spans="1:78" s="45" customFormat="1" x14ac:dyDescent="0.2">
      <c r="A1383" s="111"/>
      <c r="B1383" s="111"/>
      <c r="C1383" s="111"/>
      <c r="D1383" s="111"/>
      <c r="E1383" s="111"/>
      <c r="F1383" s="111"/>
      <c r="G1383" s="111"/>
      <c r="H1383" s="111"/>
      <c r="I1383" s="111"/>
      <c r="J1383" s="111"/>
      <c r="K1383" s="111"/>
      <c r="L1383" s="111"/>
      <c r="M1383" s="111"/>
      <c r="N1383" s="111"/>
      <c r="O1383" s="111"/>
      <c r="P1383" s="111"/>
      <c r="Q1383" s="111"/>
      <c r="R1383" s="111"/>
      <c r="S1383" s="111"/>
      <c r="T1383" s="111"/>
      <c r="U1383" s="111"/>
      <c r="V1383" s="111"/>
      <c r="W1383" s="1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</row>
    <row r="1384" spans="1:78" s="45" customFormat="1" x14ac:dyDescent="0.2">
      <c r="A1384" s="111"/>
      <c r="B1384" s="111"/>
      <c r="C1384" s="111"/>
      <c r="D1384" s="111"/>
      <c r="E1384" s="111"/>
      <c r="F1384" s="111"/>
      <c r="G1384" s="111"/>
      <c r="H1384" s="111"/>
      <c r="I1384" s="111"/>
      <c r="J1384" s="111"/>
      <c r="K1384" s="111"/>
      <c r="L1384" s="111"/>
      <c r="M1384" s="111"/>
      <c r="N1384" s="111"/>
      <c r="O1384" s="111"/>
      <c r="P1384" s="111"/>
      <c r="Q1384" s="111"/>
      <c r="R1384" s="111"/>
      <c r="S1384" s="111"/>
      <c r="T1384" s="111"/>
      <c r="U1384" s="111"/>
      <c r="V1384" s="111"/>
      <c r="W1384" s="1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</row>
    <row r="1385" spans="1:78" s="45" customFormat="1" x14ac:dyDescent="0.2">
      <c r="A1385" s="111"/>
      <c r="B1385" s="111"/>
      <c r="C1385" s="111"/>
      <c r="D1385" s="111"/>
      <c r="E1385" s="111"/>
      <c r="F1385" s="111"/>
      <c r="G1385" s="111"/>
      <c r="H1385" s="111"/>
      <c r="I1385" s="111"/>
      <c r="J1385" s="111"/>
      <c r="K1385" s="111"/>
      <c r="L1385" s="111"/>
      <c r="M1385" s="111"/>
      <c r="N1385" s="111"/>
      <c r="O1385" s="111"/>
      <c r="P1385" s="111"/>
      <c r="Q1385" s="111"/>
      <c r="R1385" s="111"/>
      <c r="S1385" s="111"/>
      <c r="T1385" s="111"/>
      <c r="U1385" s="111"/>
      <c r="V1385" s="111"/>
      <c r="W1385" s="1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</row>
    <row r="1386" spans="1:78" s="45" customFormat="1" x14ac:dyDescent="0.2">
      <c r="A1386" s="111"/>
      <c r="B1386" s="111"/>
      <c r="C1386" s="111"/>
      <c r="D1386" s="111"/>
      <c r="E1386" s="111"/>
      <c r="F1386" s="111"/>
      <c r="G1386" s="111"/>
      <c r="H1386" s="111"/>
      <c r="I1386" s="111"/>
      <c r="J1386" s="111"/>
      <c r="K1386" s="111"/>
      <c r="L1386" s="111"/>
      <c r="M1386" s="111"/>
      <c r="N1386" s="111"/>
      <c r="O1386" s="111"/>
      <c r="P1386" s="111"/>
      <c r="Q1386" s="111"/>
      <c r="R1386" s="111"/>
      <c r="S1386" s="111"/>
      <c r="T1386" s="111"/>
      <c r="U1386" s="111"/>
      <c r="V1386" s="111"/>
      <c r="W1386" s="1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</row>
    <row r="1387" spans="1:78" s="45" customFormat="1" x14ac:dyDescent="0.2">
      <c r="A1387" s="111"/>
      <c r="B1387" s="111"/>
      <c r="C1387" s="111"/>
      <c r="D1387" s="111"/>
      <c r="E1387" s="111"/>
      <c r="F1387" s="111"/>
      <c r="G1387" s="111"/>
      <c r="H1387" s="111"/>
      <c r="I1387" s="111"/>
      <c r="J1387" s="111"/>
      <c r="K1387" s="111"/>
      <c r="L1387" s="111"/>
      <c r="M1387" s="111"/>
      <c r="N1387" s="111"/>
      <c r="O1387" s="111"/>
      <c r="P1387" s="111"/>
      <c r="Q1387" s="111"/>
      <c r="R1387" s="111"/>
      <c r="S1387" s="111"/>
      <c r="T1387" s="111"/>
      <c r="U1387" s="111"/>
      <c r="V1387" s="111"/>
      <c r="W1387" s="1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</row>
    <row r="1388" spans="1:78" s="45" customFormat="1" x14ac:dyDescent="0.2">
      <c r="A1388" s="111"/>
      <c r="B1388" s="111"/>
      <c r="C1388" s="111"/>
      <c r="D1388" s="111"/>
      <c r="E1388" s="111"/>
      <c r="F1388" s="111"/>
      <c r="G1388" s="111"/>
      <c r="H1388" s="111"/>
      <c r="I1388" s="111"/>
      <c r="J1388" s="111"/>
      <c r="K1388" s="111"/>
      <c r="L1388" s="111"/>
      <c r="M1388" s="111"/>
      <c r="N1388" s="111"/>
      <c r="O1388" s="111"/>
      <c r="P1388" s="111"/>
      <c r="Q1388" s="111"/>
      <c r="R1388" s="111"/>
      <c r="S1388" s="111"/>
      <c r="T1388" s="111"/>
      <c r="U1388" s="111"/>
      <c r="V1388" s="111"/>
      <c r="W1388" s="1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</row>
    <row r="1389" spans="1:78" s="45" customFormat="1" x14ac:dyDescent="0.2">
      <c r="A1389" s="111"/>
      <c r="B1389" s="111"/>
      <c r="C1389" s="111"/>
      <c r="D1389" s="111"/>
      <c r="E1389" s="111"/>
      <c r="F1389" s="111"/>
      <c r="G1389" s="111"/>
      <c r="H1389" s="111"/>
      <c r="I1389" s="111"/>
      <c r="J1389" s="111"/>
      <c r="K1389" s="111"/>
      <c r="L1389" s="111"/>
      <c r="M1389" s="111"/>
      <c r="N1389" s="111"/>
      <c r="O1389" s="111"/>
      <c r="P1389" s="111"/>
      <c r="Q1389" s="111"/>
      <c r="R1389" s="111"/>
      <c r="S1389" s="111"/>
      <c r="T1389" s="111"/>
      <c r="U1389" s="111"/>
      <c r="V1389" s="111"/>
      <c r="W1389" s="1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</row>
    <row r="1390" spans="1:78" s="45" customFormat="1" x14ac:dyDescent="0.2">
      <c r="A1390" s="111"/>
      <c r="B1390" s="111"/>
      <c r="C1390" s="111"/>
      <c r="D1390" s="111"/>
      <c r="E1390" s="111"/>
      <c r="F1390" s="111"/>
      <c r="G1390" s="111"/>
      <c r="H1390" s="111"/>
      <c r="I1390" s="111"/>
      <c r="J1390" s="111"/>
      <c r="K1390" s="111"/>
      <c r="L1390" s="111"/>
      <c r="M1390" s="111"/>
      <c r="N1390" s="111"/>
      <c r="O1390" s="111"/>
      <c r="P1390" s="111"/>
      <c r="Q1390" s="111"/>
      <c r="R1390" s="111"/>
      <c r="S1390" s="111"/>
      <c r="T1390" s="111"/>
      <c r="U1390" s="111"/>
      <c r="V1390" s="111"/>
      <c r="W1390" s="1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</row>
    <row r="1391" spans="1:78" s="45" customFormat="1" x14ac:dyDescent="0.2">
      <c r="A1391" s="111"/>
      <c r="B1391" s="111"/>
      <c r="C1391" s="111"/>
      <c r="D1391" s="111"/>
      <c r="E1391" s="111"/>
      <c r="F1391" s="111"/>
      <c r="G1391" s="111"/>
      <c r="H1391" s="111"/>
      <c r="I1391" s="111"/>
      <c r="J1391" s="111"/>
      <c r="K1391" s="111"/>
      <c r="L1391" s="111"/>
      <c r="M1391" s="111"/>
      <c r="N1391" s="111"/>
      <c r="O1391" s="111"/>
      <c r="P1391" s="111"/>
      <c r="Q1391" s="111"/>
      <c r="R1391" s="111"/>
      <c r="S1391" s="111"/>
      <c r="T1391" s="111"/>
      <c r="U1391" s="111"/>
      <c r="V1391" s="111"/>
      <c r="W1391" s="1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</row>
    <row r="1392" spans="1:78" s="45" customFormat="1" x14ac:dyDescent="0.2">
      <c r="A1392" s="111"/>
      <c r="B1392" s="111"/>
      <c r="C1392" s="111"/>
      <c r="D1392" s="111"/>
      <c r="E1392" s="111"/>
      <c r="F1392" s="111"/>
      <c r="G1392" s="111"/>
      <c r="H1392" s="111"/>
      <c r="I1392" s="111"/>
      <c r="J1392" s="111"/>
      <c r="K1392" s="111"/>
      <c r="L1392" s="111"/>
      <c r="M1392" s="111"/>
      <c r="N1392" s="111"/>
      <c r="O1392" s="111"/>
      <c r="P1392" s="111"/>
      <c r="Q1392" s="111"/>
      <c r="R1392" s="111"/>
      <c r="S1392" s="111"/>
      <c r="T1392" s="111"/>
      <c r="U1392" s="111"/>
      <c r="V1392" s="111"/>
      <c r="W1392" s="1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</row>
    <row r="1393" spans="1:78" s="45" customFormat="1" x14ac:dyDescent="0.2">
      <c r="A1393" s="111"/>
      <c r="B1393" s="111"/>
      <c r="C1393" s="111"/>
      <c r="D1393" s="111"/>
      <c r="E1393" s="111"/>
      <c r="F1393" s="111"/>
      <c r="G1393" s="111"/>
      <c r="H1393" s="111"/>
      <c r="I1393" s="111"/>
      <c r="J1393" s="111"/>
      <c r="K1393" s="111"/>
      <c r="L1393" s="111"/>
      <c r="M1393" s="111"/>
      <c r="N1393" s="111"/>
      <c r="O1393" s="111"/>
      <c r="P1393" s="111"/>
      <c r="Q1393" s="111"/>
      <c r="R1393" s="111"/>
      <c r="S1393" s="111"/>
      <c r="T1393" s="111"/>
      <c r="U1393" s="111"/>
      <c r="V1393" s="111"/>
      <c r="W1393" s="1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</row>
    <row r="1394" spans="1:78" s="45" customFormat="1" x14ac:dyDescent="0.2">
      <c r="A1394" s="111"/>
      <c r="B1394" s="111"/>
      <c r="C1394" s="111"/>
      <c r="D1394" s="111"/>
      <c r="E1394" s="111"/>
      <c r="F1394" s="111"/>
      <c r="G1394" s="111"/>
      <c r="H1394" s="111"/>
      <c r="I1394" s="111"/>
      <c r="J1394" s="111"/>
      <c r="K1394" s="111"/>
      <c r="L1394" s="111"/>
      <c r="M1394" s="111"/>
      <c r="N1394" s="111"/>
      <c r="O1394" s="111"/>
      <c r="P1394" s="111"/>
      <c r="Q1394" s="111"/>
      <c r="R1394" s="111"/>
      <c r="S1394" s="111"/>
      <c r="T1394" s="111"/>
      <c r="U1394" s="111"/>
      <c r="V1394" s="111"/>
      <c r="W1394" s="1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</row>
    <row r="1395" spans="1:78" s="45" customFormat="1" x14ac:dyDescent="0.2">
      <c r="A1395" s="111"/>
      <c r="B1395" s="111"/>
      <c r="C1395" s="111"/>
      <c r="D1395" s="111"/>
      <c r="E1395" s="111"/>
      <c r="F1395" s="111"/>
      <c r="G1395" s="111"/>
      <c r="H1395" s="111"/>
      <c r="I1395" s="111"/>
      <c r="J1395" s="111"/>
      <c r="K1395" s="111"/>
      <c r="L1395" s="111"/>
      <c r="M1395" s="111"/>
      <c r="N1395" s="111"/>
      <c r="O1395" s="111"/>
      <c r="P1395" s="111"/>
      <c r="Q1395" s="111"/>
      <c r="R1395" s="111"/>
      <c r="S1395" s="111"/>
      <c r="T1395" s="111"/>
      <c r="U1395" s="111"/>
      <c r="V1395" s="111"/>
      <c r="W1395" s="1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</row>
    <row r="1396" spans="1:78" s="45" customFormat="1" x14ac:dyDescent="0.2">
      <c r="A1396" s="111"/>
      <c r="B1396" s="111"/>
      <c r="C1396" s="111"/>
      <c r="D1396" s="111"/>
      <c r="E1396" s="111"/>
      <c r="F1396" s="111"/>
      <c r="G1396" s="111"/>
      <c r="H1396" s="111"/>
      <c r="I1396" s="111"/>
      <c r="J1396" s="111"/>
      <c r="K1396" s="111"/>
      <c r="L1396" s="111"/>
      <c r="M1396" s="111"/>
      <c r="N1396" s="111"/>
      <c r="O1396" s="111"/>
      <c r="P1396" s="111"/>
      <c r="Q1396" s="111"/>
      <c r="R1396" s="111"/>
      <c r="S1396" s="111"/>
      <c r="T1396" s="111"/>
      <c r="U1396" s="111"/>
      <c r="V1396" s="111"/>
      <c r="W1396" s="1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</row>
    <row r="1397" spans="1:78" s="45" customFormat="1" x14ac:dyDescent="0.2">
      <c r="A1397" s="111"/>
      <c r="B1397" s="111"/>
      <c r="C1397" s="111"/>
      <c r="D1397" s="111"/>
      <c r="E1397" s="111"/>
      <c r="F1397" s="111"/>
      <c r="G1397" s="111"/>
      <c r="H1397" s="111"/>
      <c r="I1397" s="111"/>
      <c r="J1397" s="111"/>
      <c r="K1397" s="111"/>
      <c r="L1397" s="111"/>
      <c r="M1397" s="111"/>
      <c r="N1397" s="111"/>
      <c r="O1397" s="111"/>
      <c r="P1397" s="111"/>
      <c r="Q1397" s="111"/>
      <c r="R1397" s="111"/>
      <c r="S1397" s="111"/>
      <c r="T1397" s="111"/>
      <c r="U1397" s="111"/>
      <c r="V1397" s="111"/>
      <c r="W1397" s="1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</row>
    <row r="1398" spans="1:78" s="45" customFormat="1" x14ac:dyDescent="0.2">
      <c r="A1398" s="111"/>
      <c r="B1398" s="111"/>
      <c r="C1398" s="111"/>
      <c r="D1398" s="111"/>
      <c r="E1398" s="111"/>
      <c r="F1398" s="111"/>
      <c r="G1398" s="111"/>
      <c r="H1398" s="111"/>
      <c r="I1398" s="111"/>
      <c r="J1398" s="111"/>
      <c r="K1398" s="111"/>
      <c r="L1398" s="111"/>
      <c r="M1398" s="111"/>
      <c r="N1398" s="111"/>
      <c r="O1398" s="111"/>
      <c r="P1398" s="111"/>
      <c r="Q1398" s="111"/>
      <c r="R1398" s="111"/>
      <c r="S1398" s="111"/>
      <c r="T1398" s="111"/>
      <c r="U1398" s="111"/>
      <c r="V1398" s="111"/>
      <c r="W1398" s="1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</row>
    <row r="1399" spans="1:78" s="45" customFormat="1" x14ac:dyDescent="0.2">
      <c r="A1399" s="111"/>
      <c r="B1399" s="111"/>
      <c r="C1399" s="111"/>
      <c r="D1399" s="111"/>
      <c r="E1399" s="111"/>
      <c r="F1399" s="111"/>
      <c r="G1399" s="111"/>
      <c r="H1399" s="111"/>
      <c r="I1399" s="111"/>
      <c r="J1399" s="111"/>
      <c r="K1399" s="111"/>
      <c r="L1399" s="111"/>
      <c r="M1399" s="111"/>
      <c r="N1399" s="111"/>
      <c r="O1399" s="111"/>
      <c r="P1399" s="111"/>
      <c r="Q1399" s="111"/>
      <c r="R1399" s="111"/>
      <c r="S1399" s="111"/>
      <c r="T1399" s="111"/>
      <c r="U1399" s="111"/>
      <c r="V1399" s="111"/>
      <c r="W1399" s="1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</row>
    <row r="1400" spans="1:78" s="45" customFormat="1" x14ac:dyDescent="0.2">
      <c r="A1400" s="111"/>
      <c r="B1400" s="111"/>
      <c r="C1400" s="111"/>
      <c r="D1400" s="111"/>
      <c r="E1400" s="111"/>
      <c r="F1400" s="111"/>
      <c r="G1400" s="111"/>
      <c r="H1400" s="111"/>
      <c r="I1400" s="111"/>
      <c r="J1400" s="111"/>
      <c r="K1400" s="111"/>
      <c r="L1400" s="111"/>
      <c r="M1400" s="111"/>
      <c r="N1400" s="111"/>
      <c r="O1400" s="111"/>
      <c r="P1400" s="111"/>
      <c r="Q1400" s="111"/>
      <c r="R1400" s="111"/>
      <c r="S1400" s="111"/>
      <c r="T1400" s="111"/>
      <c r="U1400" s="111"/>
      <c r="V1400" s="111"/>
      <c r="W1400" s="1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</row>
    <row r="1401" spans="1:78" s="45" customFormat="1" x14ac:dyDescent="0.2">
      <c r="A1401" s="111"/>
      <c r="B1401" s="111"/>
      <c r="C1401" s="111"/>
      <c r="D1401" s="111"/>
      <c r="E1401" s="111"/>
      <c r="F1401" s="111"/>
      <c r="G1401" s="111"/>
      <c r="H1401" s="111"/>
      <c r="I1401" s="111"/>
      <c r="J1401" s="111"/>
      <c r="K1401" s="111"/>
      <c r="L1401" s="111"/>
      <c r="M1401" s="111"/>
      <c r="N1401" s="111"/>
      <c r="O1401" s="111"/>
      <c r="P1401" s="111"/>
      <c r="Q1401" s="111"/>
      <c r="R1401" s="111"/>
      <c r="S1401" s="111"/>
      <c r="T1401" s="111"/>
      <c r="U1401" s="111"/>
      <c r="V1401" s="111"/>
      <c r="W1401" s="1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</row>
    <row r="1402" spans="1:78" s="45" customFormat="1" x14ac:dyDescent="0.2">
      <c r="A1402" s="111"/>
      <c r="B1402" s="111"/>
      <c r="C1402" s="111"/>
      <c r="D1402" s="111"/>
      <c r="E1402" s="111"/>
      <c r="F1402" s="111"/>
      <c r="G1402" s="111"/>
      <c r="H1402" s="111"/>
      <c r="I1402" s="111"/>
      <c r="J1402" s="111"/>
      <c r="K1402" s="111"/>
      <c r="L1402" s="111"/>
      <c r="M1402" s="111"/>
      <c r="N1402" s="111"/>
      <c r="O1402" s="111"/>
      <c r="P1402" s="111"/>
      <c r="Q1402" s="111"/>
      <c r="R1402" s="111"/>
      <c r="S1402" s="111"/>
      <c r="T1402" s="111"/>
      <c r="U1402" s="111"/>
      <c r="V1402" s="111"/>
      <c r="W1402" s="1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</row>
    <row r="1403" spans="1:78" s="45" customFormat="1" x14ac:dyDescent="0.2">
      <c r="A1403" s="111"/>
      <c r="B1403" s="111"/>
      <c r="C1403" s="111"/>
      <c r="D1403" s="111"/>
      <c r="E1403" s="111"/>
      <c r="F1403" s="111"/>
      <c r="G1403" s="111"/>
      <c r="H1403" s="111"/>
      <c r="I1403" s="111"/>
      <c r="J1403" s="111"/>
      <c r="K1403" s="111"/>
      <c r="L1403" s="111"/>
      <c r="M1403" s="111"/>
      <c r="N1403" s="111"/>
      <c r="O1403" s="111"/>
      <c r="P1403" s="111"/>
      <c r="Q1403" s="111"/>
      <c r="R1403" s="111"/>
      <c r="S1403" s="111"/>
      <c r="T1403" s="111"/>
      <c r="U1403" s="111"/>
      <c r="V1403" s="111"/>
      <c r="W1403" s="1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</row>
    <row r="1404" spans="1:78" s="45" customFormat="1" x14ac:dyDescent="0.2">
      <c r="A1404" s="111"/>
      <c r="B1404" s="111"/>
      <c r="C1404" s="111"/>
      <c r="D1404" s="111"/>
      <c r="E1404" s="111"/>
      <c r="F1404" s="111"/>
      <c r="G1404" s="111"/>
      <c r="H1404" s="111"/>
      <c r="I1404" s="111"/>
      <c r="J1404" s="111"/>
      <c r="K1404" s="111"/>
      <c r="L1404" s="111"/>
      <c r="M1404" s="111"/>
      <c r="N1404" s="111"/>
      <c r="O1404" s="111"/>
      <c r="P1404" s="111"/>
      <c r="Q1404" s="111"/>
      <c r="R1404" s="111"/>
      <c r="S1404" s="111"/>
      <c r="T1404" s="111"/>
      <c r="U1404" s="111"/>
      <c r="V1404" s="111"/>
      <c r="W1404" s="1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</row>
    <row r="1405" spans="1:78" s="45" customFormat="1" x14ac:dyDescent="0.2">
      <c r="A1405" s="111"/>
      <c r="B1405" s="111"/>
      <c r="C1405" s="111"/>
      <c r="D1405" s="111"/>
      <c r="E1405" s="111"/>
      <c r="F1405" s="111"/>
      <c r="G1405" s="111"/>
      <c r="H1405" s="111"/>
      <c r="I1405" s="111"/>
      <c r="J1405" s="111"/>
      <c r="K1405" s="111"/>
      <c r="L1405" s="111"/>
      <c r="M1405" s="111"/>
      <c r="N1405" s="111"/>
      <c r="O1405" s="111"/>
      <c r="P1405" s="111"/>
      <c r="Q1405" s="111"/>
      <c r="R1405" s="111"/>
      <c r="S1405" s="111"/>
      <c r="T1405" s="111"/>
      <c r="U1405" s="111"/>
      <c r="V1405" s="111"/>
      <c r="W1405" s="1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</row>
    <row r="1406" spans="1:78" s="45" customFormat="1" x14ac:dyDescent="0.2">
      <c r="A1406" s="111"/>
      <c r="B1406" s="111"/>
      <c r="C1406" s="111"/>
      <c r="D1406" s="111"/>
      <c r="E1406" s="111"/>
      <c r="F1406" s="111"/>
      <c r="G1406" s="111"/>
      <c r="H1406" s="111"/>
      <c r="I1406" s="111"/>
      <c r="J1406" s="111"/>
      <c r="K1406" s="111"/>
      <c r="L1406" s="111"/>
      <c r="M1406" s="111"/>
      <c r="N1406" s="111"/>
      <c r="O1406" s="111"/>
      <c r="P1406" s="111"/>
      <c r="Q1406" s="111"/>
      <c r="R1406" s="111"/>
      <c r="S1406" s="111"/>
      <c r="T1406" s="111"/>
      <c r="U1406" s="111"/>
      <c r="V1406" s="111"/>
      <c r="W1406" s="1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</row>
    <row r="1407" spans="1:78" s="45" customFormat="1" x14ac:dyDescent="0.2">
      <c r="A1407" s="111"/>
      <c r="B1407" s="111"/>
      <c r="C1407" s="111"/>
      <c r="D1407" s="111"/>
      <c r="E1407" s="111"/>
      <c r="F1407" s="111"/>
      <c r="G1407" s="111"/>
      <c r="H1407" s="111"/>
      <c r="I1407" s="111"/>
      <c r="J1407" s="111"/>
      <c r="K1407" s="111"/>
      <c r="L1407" s="111"/>
      <c r="M1407" s="111"/>
      <c r="N1407" s="111"/>
      <c r="O1407" s="111"/>
      <c r="P1407" s="111"/>
      <c r="Q1407" s="111"/>
      <c r="R1407" s="111"/>
      <c r="S1407" s="111"/>
      <c r="T1407" s="111"/>
      <c r="U1407" s="111"/>
      <c r="V1407" s="111"/>
      <c r="W1407" s="1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</row>
    <row r="1408" spans="1:78" s="45" customFormat="1" x14ac:dyDescent="0.2">
      <c r="A1408" s="111"/>
      <c r="B1408" s="111"/>
      <c r="C1408" s="111"/>
      <c r="D1408" s="111"/>
      <c r="E1408" s="111"/>
      <c r="F1408" s="111"/>
      <c r="G1408" s="111"/>
      <c r="H1408" s="111"/>
      <c r="I1408" s="111"/>
      <c r="J1408" s="111"/>
      <c r="K1408" s="111"/>
      <c r="L1408" s="111"/>
      <c r="M1408" s="111"/>
      <c r="N1408" s="111"/>
      <c r="O1408" s="111"/>
      <c r="P1408" s="111"/>
      <c r="Q1408" s="111"/>
      <c r="R1408" s="111"/>
      <c r="S1408" s="111"/>
      <c r="T1408" s="111"/>
      <c r="U1408" s="111"/>
      <c r="V1408" s="111"/>
      <c r="W1408" s="1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</row>
    <row r="1409" spans="1:78" s="45" customFormat="1" x14ac:dyDescent="0.2">
      <c r="A1409" s="111"/>
      <c r="B1409" s="111"/>
      <c r="C1409" s="111"/>
      <c r="D1409" s="111"/>
      <c r="E1409" s="111"/>
      <c r="F1409" s="111"/>
      <c r="G1409" s="111"/>
      <c r="H1409" s="111"/>
      <c r="I1409" s="111"/>
      <c r="J1409" s="111"/>
      <c r="K1409" s="111"/>
      <c r="L1409" s="111"/>
      <c r="M1409" s="111"/>
      <c r="N1409" s="111"/>
      <c r="O1409" s="111"/>
      <c r="P1409" s="111"/>
      <c r="Q1409" s="111"/>
      <c r="R1409" s="111"/>
      <c r="S1409" s="111"/>
      <c r="T1409" s="111"/>
      <c r="U1409" s="111"/>
      <c r="V1409" s="111"/>
      <c r="W1409" s="1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</row>
    <row r="1410" spans="1:78" s="45" customFormat="1" x14ac:dyDescent="0.2">
      <c r="A1410" s="111"/>
      <c r="B1410" s="111"/>
      <c r="C1410" s="111"/>
      <c r="D1410" s="111"/>
      <c r="E1410" s="111"/>
      <c r="F1410" s="111"/>
      <c r="G1410" s="111"/>
      <c r="H1410" s="111"/>
      <c r="I1410" s="111"/>
      <c r="J1410" s="111"/>
      <c r="K1410" s="111"/>
      <c r="L1410" s="111"/>
      <c r="M1410" s="111"/>
      <c r="N1410" s="111"/>
      <c r="O1410" s="111"/>
      <c r="P1410" s="111"/>
      <c r="Q1410" s="111"/>
      <c r="R1410" s="111"/>
      <c r="S1410" s="111"/>
      <c r="T1410" s="111"/>
      <c r="U1410" s="111"/>
      <c r="V1410" s="111"/>
      <c r="W1410" s="1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</row>
    <row r="1411" spans="1:78" s="45" customFormat="1" x14ac:dyDescent="0.2">
      <c r="A1411" s="111"/>
      <c r="B1411" s="111"/>
      <c r="C1411" s="111"/>
      <c r="D1411" s="111"/>
      <c r="E1411" s="111"/>
      <c r="F1411" s="111"/>
      <c r="G1411" s="111"/>
      <c r="H1411" s="111"/>
      <c r="I1411" s="111"/>
      <c r="J1411" s="111"/>
      <c r="K1411" s="111"/>
      <c r="L1411" s="111"/>
      <c r="M1411" s="111"/>
      <c r="N1411" s="111"/>
      <c r="O1411" s="111"/>
      <c r="P1411" s="111"/>
      <c r="Q1411" s="111"/>
      <c r="R1411" s="111"/>
      <c r="S1411" s="111"/>
      <c r="T1411" s="111"/>
      <c r="U1411" s="111"/>
      <c r="V1411" s="111"/>
      <c r="W1411" s="1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</row>
    <row r="1412" spans="1:78" s="45" customFormat="1" x14ac:dyDescent="0.2">
      <c r="A1412" s="111"/>
      <c r="B1412" s="111"/>
      <c r="C1412" s="111"/>
      <c r="D1412" s="111"/>
      <c r="E1412" s="111"/>
      <c r="F1412" s="111"/>
      <c r="G1412" s="111"/>
      <c r="H1412" s="111"/>
      <c r="I1412" s="111"/>
      <c r="J1412" s="111"/>
      <c r="K1412" s="111"/>
      <c r="L1412" s="111"/>
      <c r="M1412" s="111"/>
      <c r="N1412" s="111"/>
      <c r="O1412" s="111"/>
      <c r="P1412" s="111"/>
      <c r="Q1412" s="111"/>
      <c r="R1412" s="111"/>
      <c r="S1412" s="111"/>
      <c r="T1412" s="111"/>
      <c r="U1412" s="111"/>
      <c r="V1412" s="111"/>
      <c r="W1412" s="1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</row>
    <row r="1413" spans="1:78" s="45" customFormat="1" x14ac:dyDescent="0.2">
      <c r="A1413" s="111"/>
      <c r="B1413" s="111"/>
      <c r="C1413" s="111"/>
      <c r="D1413" s="111"/>
      <c r="E1413" s="111"/>
      <c r="F1413" s="111"/>
      <c r="G1413" s="111"/>
      <c r="H1413" s="111"/>
      <c r="I1413" s="111"/>
      <c r="J1413" s="111"/>
      <c r="K1413" s="111"/>
      <c r="L1413" s="111"/>
      <c r="M1413" s="111"/>
      <c r="N1413" s="111"/>
      <c r="O1413" s="111"/>
      <c r="P1413" s="111"/>
      <c r="Q1413" s="111"/>
      <c r="R1413" s="111"/>
      <c r="S1413" s="111"/>
      <c r="T1413" s="111"/>
      <c r="U1413" s="111"/>
      <c r="V1413" s="111"/>
      <c r="W1413" s="1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</row>
    <row r="1414" spans="1:78" s="45" customFormat="1" x14ac:dyDescent="0.2">
      <c r="A1414" s="111"/>
      <c r="B1414" s="111"/>
      <c r="C1414" s="111"/>
      <c r="D1414" s="111"/>
      <c r="E1414" s="111"/>
      <c r="F1414" s="111"/>
      <c r="G1414" s="111"/>
      <c r="H1414" s="111"/>
      <c r="I1414" s="111"/>
      <c r="J1414" s="111"/>
      <c r="K1414" s="111"/>
      <c r="L1414" s="111"/>
      <c r="M1414" s="111"/>
      <c r="N1414" s="111"/>
      <c r="O1414" s="111"/>
      <c r="P1414" s="111"/>
      <c r="Q1414" s="111"/>
      <c r="R1414" s="111"/>
      <c r="S1414" s="111"/>
      <c r="T1414" s="111"/>
      <c r="U1414" s="111"/>
      <c r="V1414" s="111"/>
      <c r="W1414" s="1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</row>
    <row r="1415" spans="1:78" s="45" customFormat="1" x14ac:dyDescent="0.2">
      <c r="A1415" s="111"/>
      <c r="B1415" s="111"/>
      <c r="C1415" s="111"/>
      <c r="D1415" s="111"/>
      <c r="E1415" s="111"/>
      <c r="F1415" s="111"/>
      <c r="G1415" s="111"/>
      <c r="H1415" s="111"/>
      <c r="I1415" s="111"/>
      <c r="J1415" s="111"/>
      <c r="K1415" s="111"/>
      <c r="L1415" s="111"/>
      <c r="M1415" s="111"/>
      <c r="N1415" s="111"/>
      <c r="O1415" s="111"/>
      <c r="P1415" s="111"/>
      <c r="Q1415" s="111"/>
      <c r="R1415" s="111"/>
      <c r="S1415" s="111"/>
      <c r="T1415" s="111"/>
      <c r="U1415" s="111"/>
      <c r="V1415" s="111"/>
      <c r="W1415" s="1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</row>
    <row r="1416" spans="1:78" s="45" customFormat="1" x14ac:dyDescent="0.2">
      <c r="A1416" s="111"/>
      <c r="B1416" s="111"/>
      <c r="C1416" s="111"/>
      <c r="D1416" s="111"/>
      <c r="E1416" s="111"/>
      <c r="F1416" s="111"/>
      <c r="G1416" s="111"/>
      <c r="H1416" s="111"/>
      <c r="I1416" s="111"/>
      <c r="J1416" s="111"/>
      <c r="K1416" s="111"/>
      <c r="L1416" s="111"/>
      <c r="M1416" s="111"/>
      <c r="N1416" s="111"/>
      <c r="O1416" s="111"/>
      <c r="P1416" s="111"/>
      <c r="Q1416" s="111"/>
      <c r="R1416" s="111"/>
      <c r="S1416" s="111"/>
      <c r="T1416" s="111"/>
      <c r="U1416" s="111"/>
      <c r="V1416" s="111"/>
      <c r="W1416" s="1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</row>
    <row r="1417" spans="1:78" s="45" customFormat="1" x14ac:dyDescent="0.2">
      <c r="A1417" s="111"/>
      <c r="B1417" s="111"/>
      <c r="C1417" s="111"/>
      <c r="D1417" s="111"/>
      <c r="E1417" s="111"/>
      <c r="F1417" s="111"/>
      <c r="G1417" s="111"/>
      <c r="H1417" s="111"/>
      <c r="I1417" s="111"/>
      <c r="J1417" s="111"/>
      <c r="K1417" s="111"/>
      <c r="L1417" s="111"/>
      <c r="M1417" s="111"/>
      <c r="N1417" s="111"/>
      <c r="O1417" s="111"/>
      <c r="P1417" s="111"/>
      <c r="Q1417" s="111"/>
      <c r="R1417" s="111"/>
      <c r="S1417" s="111"/>
      <c r="T1417" s="111"/>
      <c r="U1417" s="111"/>
      <c r="V1417" s="111"/>
      <c r="W1417" s="1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</row>
    <row r="1418" spans="1:78" s="45" customFormat="1" x14ac:dyDescent="0.2">
      <c r="A1418" s="111"/>
      <c r="B1418" s="111"/>
      <c r="C1418" s="111"/>
      <c r="D1418" s="111"/>
      <c r="E1418" s="111"/>
      <c r="F1418" s="111"/>
      <c r="G1418" s="111"/>
      <c r="H1418" s="111"/>
      <c r="I1418" s="111"/>
      <c r="J1418" s="111"/>
      <c r="K1418" s="111"/>
      <c r="L1418" s="111"/>
      <c r="M1418" s="111"/>
      <c r="N1418" s="111"/>
      <c r="O1418" s="111"/>
      <c r="P1418" s="111"/>
      <c r="Q1418" s="111"/>
      <c r="R1418" s="111"/>
      <c r="S1418" s="111"/>
      <c r="T1418" s="111"/>
      <c r="U1418" s="111"/>
      <c r="V1418" s="111"/>
      <c r="W1418" s="1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</row>
    <row r="1419" spans="1:78" s="45" customFormat="1" x14ac:dyDescent="0.2">
      <c r="A1419" s="111"/>
      <c r="B1419" s="111"/>
      <c r="C1419" s="111"/>
      <c r="D1419" s="111"/>
      <c r="E1419" s="111"/>
      <c r="F1419" s="111"/>
      <c r="G1419" s="111"/>
      <c r="H1419" s="111"/>
      <c r="I1419" s="111"/>
      <c r="J1419" s="111"/>
      <c r="K1419" s="111"/>
      <c r="L1419" s="111"/>
      <c r="M1419" s="111"/>
      <c r="N1419" s="111"/>
      <c r="O1419" s="111"/>
      <c r="P1419" s="111"/>
      <c r="Q1419" s="111"/>
      <c r="R1419" s="111"/>
      <c r="S1419" s="111"/>
      <c r="T1419" s="111"/>
      <c r="U1419" s="111"/>
      <c r="V1419" s="111"/>
      <c r="W1419" s="1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</row>
    <row r="1420" spans="1:78" s="45" customFormat="1" x14ac:dyDescent="0.2">
      <c r="A1420" s="111"/>
      <c r="B1420" s="111"/>
      <c r="C1420" s="111"/>
      <c r="D1420" s="111"/>
      <c r="E1420" s="111"/>
      <c r="F1420" s="111"/>
      <c r="G1420" s="111"/>
      <c r="H1420" s="111"/>
      <c r="I1420" s="111"/>
      <c r="J1420" s="111"/>
      <c r="K1420" s="111"/>
      <c r="L1420" s="111"/>
      <c r="M1420" s="111"/>
      <c r="N1420" s="111"/>
      <c r="O1420" s="111"/>
      <c r="P1420" s="111"/>
      <c r="Q1420" s="111"/>
      <c r="R1420" s="111"/>
      <c r="S1420" s="111"/>
      <c r="T1420" s="111"/>
      <c r="U1420" s="111"/>
      <c r="V1420" s="111"/>
      <c r="W1420" s="1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</row>
    <row r="1421" spans="1:78" s="45" customFormat="1" x14ac:dyDescent="0.2">
      <c r="A1421" s="111"/>
      <c r="B1421" s="111"/>
      <c r="C1421" s="111"/>
      <c r="D1421" s="111"/>
      <c r="E1421" s="111"/>
      <c r="F1421" s="111"/>
      <c r="G1421" s="111"/>
      <c r="H1421" s="111"/>
      <c r="I1421" s="111"/>
      <c r="J1421" s="111"/>
      <c r="K1421" s="111"/>
      <c r="L1421" s="111"/>
      <c r="M1421" s="111"/>
      <c r="N1421" s="111"/>
      <c r="O1421" s="111"/>
      <c r="P1421" s="111"/>
      <c r="Q1421" s="111"/>
      <c r="R1421" s="111"/>
      <c r="S1421" s="111"/>
      <c r="T1421" s="111"/>
      <c r="U1421" s="111"/>
      <c r="V1421" s="111"/>
      <c r="W1421" s="1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</row>
    <row r="1422" spans="1:78" s="45" customFormat="1" x14ac:dyDescent="0.2">
      <c r="A1422" s="111"/>
      <c r="B1422" s="111"/>
      <c r="C1422" s="111"/>
      <c r="D1422" s="111"/>
      <c r="E1422" s="111"/>
      <c r="F1422" s="111"/>
      <c r="G1422" s="111"/>
      <c r="H1422" s="111"/>
      <c r="I1422" s="111"/>
      <c r="J1422" s="111"/>
      <c r="K1422" s="111"/>
      <c r="L1422" s="111"/>
      <c r="M1422" s="111"/>
      <c r="N1422" s="111"/>
      <c r="O1422" s="111"/>
      <c r="P1422" s="111"/>
      <c r="Q1422" s="111"/>
      <c r="R1422" s="111"/>
      <c r="S1422" s="111"/>
      <c r="T1422" s="111"/>
      <c r="U1422" s="111"/>
      <c r="V1422" s="111"/>
      <c r="W1422" s="1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</row>
    <row r="1423" spans="1:78" s="45" customFormat="1" x14ac:dyDescent="0.2">
      <c r="A1423" s="111"/>
      <c r="B1423" s="111"/>
      <c r="C1423" s="111"/>
      <c r="D1423" s="111"/>
      <c r="E1423" s="111"/>
      <c r="F1423" s="111"/>
      <c r="G1423" s="111"/>
      <c r="H1423" s="111"/>
      <c r="I1423" s="111"/>
      <c r="J1423" s="111"/>
      <c r="K1423" s="111"/>
      <c r="L1423" s="111"/>
      <c r="M1423" s="111"/>
      <c r="N1423" s="111"/>
      <c r="O1423" s="111"/>
      <c r="P1423" s="111"/>
      <c r="Q1423" s="111"/>
      <c r="R1423" s="111"/>
      <c r="S1423" s="111"/>
      <c r="T1423" s="111"/>
      <c r="U1423" s="111"/>
      <c r="V1423" s="111"/>
      <c r="W1423" s="1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</row>
    <row r="1424" spans="1:78" s="45" customFormat="1" x14ac:dyDescent="0.2">
      <c r="A1424" s="111"/>
      <c r="B1424" s="111"/>
      <c r="C1424" s="111"/>
      <c r="D1424" s="111"/>
      <c r="E1424" s="111"/>
      <c r="F1424" s="111"/>
      <c r="G1424" s="111"/>
      <c r="H1424" s="111"/>
      <c r="I1424" s="111"/>
      <c r="J1424" s="111"/>
      <c r="K1424" s="111"/>
      <c r="L1424" s="111"/>
      <c r="M1424" s="111"/>
      <c r="N1424" s="111"/>
      <c r="O1424" s="111"/>
      <c r="P1424" s="111"/>
      <c r="Q1424" s="111"/>
      <c r="R1424" s="111"/>
      <c r="S1424" s="111"/>
      <c r="T1424" s="111"/>
      <c r="U1424" s="111"/>
      <c r="V1424" s="111"/>
      <c r="W1424" s="1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</row>
    <row r="1425" spans="1:78" s="45" customFormat="1" x14ac:dyDescent="0.2">
      <c r="A1425" s="111"/>
      <c r="B1425" s="111"/>
      <c r="C1425" s="111"/>
      <c r="D1425" s="111"/>
      <c r="E1425" s="111"/>
      <c r="F1425" s="111"/>
      <c r="G1425" s="111"/>
      <c r="H1425" s="111"/>
      <c r="I1425" s="111"/>
      <c r="J1425" s="111"/>
      <c r="K1425" s="111"/>
      <c r="L1425" s="111"/>
      <c r="M1425" s="111"/>
      <c r="N1425" s="111"/>
      <c r="O1425" s="111"/>
      <c r="P1425" s="111"/>
      <c r="Q1425" s="111"/>
      <c r="R1425" s="111"/>
      <c r="S1425" s="111"/>
      <c r="T1425" s="111"/>
      <c r="U1425" s="111"/>
      <c r="V1425" s="111"/>
      <c r="W1425" s="1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</row>
    <row r="1426" spans="1:78" s="45" customFormat="1" x14ac:dyDescent="0.2">
      <c r="A1426" s="111"/>
      <c r="B1426" s="111"/>
      <c r="C1426" s="111"/>
      <c r="D1426" s="111"/>
      <c r="E1426" s="111"/>
      <c r="F1426" s="111"/>
      <c r="G1426" s="111"/>
      <c r="H1426" s="111"/>
      <c r="I1426" s="111"/>
      <c r="J1426" s="111"/>
      <c r="K1426" s="111"/>
      <c r="L1426" s="111"/>
      <c r="M1426" s="111"/>
      <c r="N1426" s="111"/>
      <c r="O1426" s="111"/>
      <c r="P1426" s="111"/>
      <c r="Q1426" s="111"/>
      <c r="R1426" s="111"/>
      <c r="S1426" s="111"/>
      <c r="T1426" s="111"/>
      <c r="U1426" s="111"/>
      <c r="V1426" s="111"/>
      <c r="W1426" s="1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</row>
    <row r="1427" spans="1:78" s="45" customFormat="1" x14ac:dyDescent="0.2">
      <c r="A1427" s="111"/>
      <c r="B1427" s="111"/>
      <c r="C1427" s="111"/>
      <c r="D1427" s="111"/>
      <c r="E1427" s="111"/>
      <c r="F1427" s="111"/>
      <c r="G1427" s="111"/>
      <c r="H1427" s="111"/>
      <c r="I1427" s="111"/>
      <c r="J1427" s="111"/>
      <c r="K1427" s="111"/>
      <c r="L1427" s="111"/>
      <c r="M1427" s="111"/>
      <c r="N1427" s="111"/>
      <c r="O1427" s="111"/>
      <c r="P1427" s="111"/>
      <c r="Q1427" s="111"/>
      <c r="R1427" s="111"/>
      <c r="S1427" s="111"/>
      <c r="T1427" s="111"/>
      <c r="U1427" s="111"/>
      <c r="V1427" s="111"/>
      <c r="W1427" s="1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</row>
    <row r="1428" spans="1:78" s="45" customFormat="1" x14ac:dyDescent="0.2">
      <c r="A1428" s="111"/>
      <c r="B1428" s="111"/>
      <c r="C1428" s="111"/>
      <c r="D1428" s="111"/>
      <c r="E1428" s="111"/>
      <c r="F1428" s="111"/>
      <c r="G1428" s="111"/>
      <c r="H1428" s="111"/>
      <c r="I1428" s="111"/>
      <c r="J1428" s="111"/>
      <c r="K1428" s="111"/>
      <c r="L1428" s="111"/>
      <c r="M1428" s="111"/>
      <c r="N1428" s="111"/>
      <c r="O1428" s="111"/>
      <c r="P1428" s="111"/>
      <c r="Q1428" s="111"/>
      <c r="R1428" s="111"/>
      <c r="S1428" s="111"/>
      <c r="T1428" s="111"/>
      <c r="U1428" s="111"/>
      <c r="V1428" s="111"/>
      <c r="W1428" s="1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</row>
    <row r="1429" spans="1:78" s="45" customFormat="1" x14ac:dyDescent="0.2">
      <c r="A1429" s="111"/>
      <c r="B1429" s="111"/>
      <c r="C1429" s="111"/>
      <c r="D1429" s="111"/>
      <c r="E1429" s="111"/>
      <c r="F1429" s="111"/>
      <c r="G1429" s="111"/>
      <c r="H1429" s="111"/>
      <c r="I1429" s="111"/>
      <c r="J1429" s="111"/>
      <c r="K1429" s="111"/>
      <c r="L1429" s="111"/>
      <c r="M1429" s="111"/>
      <c r="N1429" s="111"/>
      <c r="O1429" s="111"/>
      <c r="P1429" s="111"/>
      <c r="Q1429" s="111"/>
      <c r="R1429" s="111"/>
      <c r="S1429" s="111"/>
      <c r="T1429" s="111"/>
      <c r="U1429" s="111"/>
      <c r="V1429" s="111"/>
      <c r="W1429" s="1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</row>
    <row r="1430" spans="1:78" s="45" customFormat="1" x14ac:dyDescent="0.2">
      <c r="A1430" s="111"/>
      <c r="B1430" s="111"/>
      <c r="C1430" s="111"/>
      <c r="D1430" s="111"/>
      <c r="E1430" s="111"/>
      <c r="F1430" s="111"/>
      <c r="G1430" s="111"/>
      <c r="H1430" s="111"/>
      <c r="I1430" s="111"/>
      <c r="J1430" s="111"/>
      <c r="K1430" s="111"/>
      <c r="L1430" s="111"/>
      <c r="M1430" s="111"/>
      <c r="N1430" s="111"/>
      <c r="O1430" s="111"/>
      <c r="P1430" s="111"/>
      <c r="Q1430" s="111"/>
      <c r="R1430" s="111"/>
      <c r="S1430" s="111"/>
      <c r="T1430" s="111"/>
      <c r="U1430" s="111"/>
      <c r="V1430" s="111"/>
      <c r="W1430" s="1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</row>
    <row r="1431" spans="1:78" s="45" customFormat="1" x14ac:dyDescent="0.2">
      <c r="A1431" s="111"/>
      <c r="B1431" s="111"/>
      <c r="C1431" s="111"/>
      <c r="D1431" s="111"/>
      <c r="E1431" s="111"/>
      <c r="F1431" s="111"/>
      <c r="G1431" s="111"/>
      <c r="H1431" s="111"/>
      <c r="I1431" s="111"/>
      <c r="J1431" s="111"/>
      <c r="K1431" s="111"/>
      <c r="L1431" s="111"/>
      <c r="M1431" s="111"/>
      <c r="N1431" s="111"/>
      <c r="O1431" s="111"/>
      <c r="P1431" s="111"/>
      <c r="Q1431" s="111"/>
      <c r="R1431" s="111"/>
      <c r="S1431" s="111"/>
      <c r="T1431" s="111"/>
      <c r="U1431" s="111"/>
      <c r="V1431" s="111"/>
      <c r="W1431" s="1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</row>
    <row r="1432" spans="1:78" s="45" customFormat="1" x14ac:dyDescent="0.2">
      <c r="A1432" s="111"/>
      <c r="B1432" s="111"/>
      <c r="C1432" s="111"/>
      <c r="D1432" s="111"/>
      <c r="E1432" s="111"/>
      <c r="F1432" s="111"/>
      <c r="G1432" s="111"/>
      <c r="H1432" s="111"/>
      <c r="I1432" s="111"/>
      <c r="J1432" s="111"/>
      <c r="K1432" s="111"/>
      <c r="L1432" s="111"/>
      <c r="M1432" s="111"/>
      <c r="N1432" s="111"/>
      <c r="O1432" s="111"/>
      <c r="P1432" s="111"/>
      <c r="Q1432" s="111"/>
      <c r="R1432" s="111"/>
      <c r="S1432" s="111"/>
      <c r="T1432" s="111"/>
      <c r="U1432" s="111"/>
      <c r="V1432" s="111"/>
      <c r="W1432" s="1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</row>
    <row r="1433" spans="1:78" s="45" customFormat="1" x14ac:dyDescent="0.2">
      <c r="A1433" s="111"/>
      <c r="B1433" s="111"/>
      <c r="C1433" s="111"/>
      <c r="D1433" s="111"/>
      <c r="E1433" s="111"/>
      <c r="F1433" s="111"/>
      <c r="G1433" s="111"/>
      <c r="H1433" s="111"/>
      <c r="I1433" s="111"/>
      <c r="J1433" s="111"/>
      <c r="K1433" s="111"/>
      <c r="L1433" s="111"/>
      <c r="M1433" s="111"/>
      <c r="N1433" s="111"/>
      <c r="O1433" s="111"/>
      <c r="P1433" s="111"/>
      <c r="Q1433" s="111"/>
      <c r="R1433" s="111"/>
      <c r="S1433" s="111"/>
      <c r="T1433" s="111"/>
      <c r="U1433" s="111"/>
      <c r="V1433" s="111"/>
      <c r="W1433" s="1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</row>
    <row r="1434" spans="1:78" s="45" customFormat="1" x14ac:dyDescent="0.2">
      <c r="A1434" s="111"/>
      <c r="B1434" s="111"/>
      <c r="C1434" s="111"/>
      <c r="D1434" s="111"/>
      <c r="E1434" s="111"/>
      <c r="F1434" s="111"/>
      <c r="G1434" s="111"/>
      <c r="H1434" s="111"/>
      <c r="I1434" s="111"/>
      <c r="J1434" s="111"/>
      <c r="K1434" s="111"/>
      <c r="L1434" s="111"/>
      <c r="M1434" s="111"/>
      <c r="N1434" s="111"/>
      <c r="O1434" s="111"/>
      <c r="P1434" s="111"/>
      <c r="Q1434" s="111"/>
      <c r="R1434" s="111"/>
      <c r="S1434" s="111"/>
      <c r="T1434" s="111"/>
      <c r="U1434" s="111"/>
      <c r="V1434" s="111"/>
      <c r="W1434" s="1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</row>
    <row r="1435" spans="1:78" s="45" customFormat="1" x14ac:dyDescent="0.2">
      <c r="A1435" s="111"/>
      <c r="B1435" s="111"/>
      <c r="C1435" s="111"/>
      <c r="D1435" s="111"/>
      <c r="E1435" s="111"/>
      <c r="F1435" s="111"/>
      <c r="G1435" s="111"/>
      <c r="H1435" s="111"/>
      <c r="I1435" s="111"/>
      <c r="J1435" s="111"/>
      <c r="K1435" s="111"/>
      <c r="L1435" s="111"/>
      <c r="M1435" s="111"/>
      <c r="N1435" s="111"/>
      <c r="O1435" s="111"/>
      <c r="P1435" s="111"/>
      <c r="Q1435" s="111"/>
      <c r="R1435" s="111"/>
      <c r="S1435" s="111"/>
      <c r="T1435" s="111"/>
      <c r="U1435" s="111"/>
      <c r="V1435" s="111"/>
      <c r="W1435" s="1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</row>
    <row r="1436" spans="1:78" s="45" customFormat="1" x14ac:dyDescent="0.2">
      <c r="A1436" s="111"/>
      <c r="B1436" s="111"/>
      <c r="C1436" s="111"/>
      <c r="D1436" s="111"/>
      <c r="E1436" s="111"/>
      <c r="F1436" s="111"/>
      <c r="G1436" s="111"/>
      <c r="H1436" s="111"/>
      <c r="I1436" s="111"/>
      <c r="J1436" s="111"/>
      <c r="K1436" s="111"/>
      <c r="L1436" s="111"/>
      <c r="M1436" s="111"/>
      <c r="N1436" s="111"/>
      <c r="O1436" s="111"/>
      <c r="P1436" s="111"/>
      <c r="Q1436" s="111"/>
      <c r="R1436" s="111"/>
      <c r="S1436" s="111"/>
      <c r="T1436" s="111"/>
      <c r="U1436" s="111"/>
      <c r="V1436" s="111"/>
      <c r="W1436" s="1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</row>
    <row r="1437" spans="1:78" s="45" customFormat="1" x14ac:dyDescent="0.2">
      <c r="A1437" s="111"/>
      <c r="B1437" s="111"/>
      <c r="C1437" s="111"/>
      <c r="D1437" s="111"/>
      <c r="E1437" s="111"/>
      <c r="F1437" s="111"/>
      <c r="G1437" s="111"/>
      <c r="H1437" s="111"/>
      <c r="I1437" s="111"/>
      <c r="J1437" s="111"/>
      <c r="K1437" s="111"/>
      <c r="L1437" s="111"/>
      <c r="M1437" s="111"/>
      <c r="N1437" s="111"/>
      <c r="O1437" s="111"/>
      <c r="P1437" s="111"/>
      <c r="Q1437" s="111"/>
      <c r="R1437" s="111"/>
      <c r="S1437" s="111"/>
      <c r="T1437" s="111"/>
      <c r="U1437" s="111"/>
      <c r="V1437" s="111"/>
      <c r="W1437" s="1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</row>
    <row r="1438" spans="1:78" s="45" customFormat="1" x14ac:dyDescent="0.2">
      <c r="A1438" s="111"/>
      <c r="B1438" s="111"/>
      <c r="C1438" s="111"/>
      <c r="D1438" s="111"/>
      <c r="E1438" s="111"/>
      <c r="F1438" s="111"/>
      <c r="G1438" s="111"/>
      <c r="H1438" s="111"/>
      <c r="I1438" s="111"/>
      <c r="J1438" s="111"/>
      <c r="K1438" s="111"/>
      <c r="L1438" s="111"/>
      <c r="M1438" s="111"/>
      <c r="N1438" s="111"/>
      <c r="O1438" s="111"/>
      <c r="P1438" s="111"/>
      <c r="Q1438" s="111"/>
      <c r="R1438" s="111"/>
      <c r="S1438" s="111"/>
      <c r="T1438" s="111"/>
      <c r="U1438" s="111"/>
      <c r="V1438" s="111"/>
      <c r="W1438" s="1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</row>
    <row r="1439" spans="1:78" s="45" customFormat="1" x14ac:dyDescent="0.2">
      <c r="A1439" s="111"/>
      <c r="B1439" s="111"/>
      <c r="C1439" s="111"/>
      <c r="D1439" s="111"/>
      <c r="E1439" s="111"/>
      <c r="F1439" s="111"/>
      <c r="G1439" s="111"/>
      <c r="H1439" s="111"/>
      <c r="I1439" s="111"/>
      <c r="J1439" s="111"/>
      <c r="K1439" s="111"/>
      <c r="L1439" s="111"/>
      <c r="M1439" s="111"/>
      <c r="N1439" s="111"/>
      <c r="O1439" s="111"/>
      <c r="P1439" s="111"/>
      <c r="Q1439" s="111"/>
      <c r="R1439" s="111"/>
      <c r="S1439" s="111"/>
      <c r="T1439" s="111"/>
      <c r="U1439" s="111"/>
      <c r="V1439" s="111"/>
      <c r="W1439" s="1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</row>
    <row r="1440" spans="1:78" s="45" customFormat="1" x14ac:dyDescent="0.2">
      <c r="A1440" s="111"/>
      <c r="B1440" s="111"/>
      <c r="C1440" s="111"/>
      <c r="D1440" s="111"/>
      <c r="E1440" s="111"/>
      <c r="F1440" s="111"/>
      <c r="G1440" s="111"/>
      <c r="H1440" s="111"/>
      <c r="I1440" s="111"/>
      <c r="J1440" s="111"/>
      <c r="K1440" s="111"/>
      <c r="L1440" s="111"/>
      <c r="M1440" s="111"/>
      <c r="N1440" s="111"/>
      <c r="O1440" s="111"/>
      <c r="P1440" s="111"/>
      <c r="Q1440" s="111"/>
      <c r="R1440" s="111"/>
      <c r="S1440" s="111"/>
      <c r="T1440" s="111"/>
      <c r="U1440" s="111"/>
      <c r="V1440" s="111"/>
      <c r="W1440" s="1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</row>
    <row r="1441" spans="1:78" s="45" customFormat="1" x14ac:dyDescent="0.2">
      <c r="A1441" s="111"/>
      <c r="B1441" s="111"/>
      <c r="C1441" s="111"/>
      <c r="D1441" s="111"/>
      <c r="E1441" s="111"/>
      <c r="F1441" s="111"/>
      <c r="G1441" s="111"/>
      <c r="H1441" s="111"/>
      <c r="I1441" s="111"/>
      <c r="J1441" s="111"/>
      <c r="K1441" s="111"/>
      <c r="L1441" s="111"/>
      <c r="M1441" s="111"/>
      <c r="N1441" s="111"/>
      <c r="O1441" s="111"/>
      <c r="P1441" s="111"/>
      <c r="Q1441" s="111"/>
      <c r="R1441" s="111"/>
      <c r="S1441" s="111"/>
      <c r="T1441" s="111"/>
      <c r="U1441" s="111"/>
      <c r="V1441" s="111"/>
      <c r="W1441" s="1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</row>
    <row r="1442" spans="1:78" s="45" customFormat="1" x14ac:dyDescent="0.2">
      <c r="A1442" s="111"/>
      <c r="B1442" s="111"/>
      <c r="C1442" s="111"/>
      <c r="D1442" s="111"/>
      <c r="E1442" s="111"/>
      <c r="F1442" s="111"/>
      <c r="G1442" s="111"/>
      <c r="H1442" s="111"/>
      <c r="I1442" s="111"/>
      <c r="J1442" s="111"/>
      <c r="K1442" s="111"/>
      <c r="L1442" s="111"/>
      <c r="M1442" s="111"/>
      <c r="N1442" s="111"/>
      <c r="O1442" s="111"/>
      <c r="P1442" s="111"/>
      <c r="Q1442" s="111"/>
      <c r="R1442" s="111"/>
      <c r="S1442" s="111"/>
      <c r="T1442" s="111"/>
      <c r="U1442" s="111"/>
      <c r="V1442" s="111"/>
      <c r="W1442" s="1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</row>
    <row r="1443" spans="1:78" s="45" customFormat="1" x14ac:dyDescent="0.2">
      <c r="A1443" s="111"/>
      <c r="B1443" s="111"/>
      <c r="C1443" s="111"/>
      <c r="D1443" s="111"/>
      <c r="E1443" s="111"/>
      <c r="F1443" s="111"/>
      <c r="G1443" s="111"/>
      <c r="H1443" s="111"/>
      <c r="I1443" s="111"/>
      <c r="J1443" s="111"/>
      <c r="K1443" s="111"/>
      <c r="L1443" s="111"/>
      <c r="M1443" s="111"/>
      <c r="N1443" s="111"/>
      <c r="O1443" s="111"/>
      <c r="P1443" s="111"/>
      <c r="Q1443" s="111"/>
      <c r="R1443" s="111"/>
      <c r="S1443" s="111"/>
      <c r="T1443" s="111"/>
      <c r="U1443" s="111"/>
      <c r="V1443" s="111"/>
      <c r="W1443" s="1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</row>
    <row r="1444" spans="1:78" s="45" customFormat="1" x14ac:dyDescent="0.2">
      <c r="A1444" s="111"/>
      <c r="B1444" s="111"/>
      <c r="C1444" s="111"/>
      <c r="D1444" s="111"/>
      <c r="E1444" s="111"/>
      <c r="F1444" s="111"/>
      <c r="G1444" s="111"/>
      <c r="H1444" s="111"/>
      <c r="I1444" s="111"/>
      <c r="J1444" s="111"/>
      <c r="K1444" s="111"/>
      <c r="L1444" s="111"/>
      <c r="M1444" s="111"/>
      <c r="N1444" s="111"/>
      <c r="O1444" s="111"/>
      <c r="P1444" s="111"/>
      <c r="Q1444" s="111"/>
      <c r="R1444" s="111"/>
      <c r="S1444" s="111"/>
      <c r="T1444" s="111"/>
      <c r="U1444" s="111"/>
      <c r="V1444" s="111"/>
      <c r="W1444" s="1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</row>
    <row r="1445" spans="1:78" s="45" customFormat="1" x14ac:dyDescent="0.2">
      <c r="A1445" s="111"/>
      <c r="B1445" s="111"/>
      <c r="C1445" s="111"/>
      <c r="D1445" s="111"/>
      <c r="E1445" s="111"/>
      <c r="F1445" s="111"/>
      <c r="G1445" s="111"/>
      <c r="H1445" s="111"/>
      <c r="I1445" s="111"/>
      <c r="J1445" s="111"/>
      <c r="K1445" s="111"/>
      <c r="L1445" s="111"/>
      <c r="M1445" s="111"/>
      <c r="N1445" s="111"/>
      <c r="O1445" s="111"/>
      <c r="P1445" s="111"/>
      <c r="Q1445" s="111"/>
      <c r="R1445" s="111"/>
      <c r="S1445" s="111"/>
      <c r="T1445" s="111"/>
      <c r="U1445" s="111"/>
      <c r="V1445" s="111"/>
      <c r="W1445" s="1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</row>
    <row r="1446" spans="1:78" s="45" customFormat="1" x14ac:dyDescent="0.2">
      <c r="A1446" s="111"/>
      <c r="B1446" s="111"/>
      <c r="C1446" s="111"/>
      <c r="D1446" s="111"/>
      <c r="E1446" s="111"/>
      <c r="F1446" s="111"/>
      <c r="G1446" s="111"/>
      <c r="H1446" s="111"/>
      <c r="I1446" s="111"/>
      <c r="J1446" s="111"/>
      <c r="K1446" s="111"/>
      <c r="L1446" s="111"/>
      <c r="M1446" s="111"/>
      <c r="N1446" s="111"/>
      <c r="O1446" s="111"/>
      <c r="P1446" s="111"/>
      <c r="Q1446" s="111"/>
      <c r="R1446" s="111"/>
      <c r="S1446" s="111"/>
      <c r="T1446" s="111"/>
      <c r="U1446" s="111"/>
      <c r="V1446" s="111"/>
      <c r="W1446" s="1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</row>
    <row r="1447" spans="1:78" s="45" customFormat="1" x14ac:dyDescent="0.2">
      <c r="A1447" s="111"/>
      <c r="B1447" s="111"/>
      <c r="C1447" s="111"/>
      <c r="D1447" s="111"/>
      <c r="E1447" s="111"/>
      <c r="F1447" s="111"/>
      <c r="G1447" s="111"/>
      <c r="H1447" s="111"/>
      <c r="I1447" s="111"/>
      <c r="J1447" s="111"/>
      <c r="K1447" s="111"/>
      <c r="L1447" s="111"/>
      <c r="M1447" s="111"/>
      <c r="N1447" s="111"/>
      <c r="O1447" s="111"/>
      <c r="P1447" s="111"/>
      <c r="Q1447" s="111"/>
      <c r="R1447" s="111"/>
      <c r="S1447" s="111"/>
      <c r="T1447" s="111"/>
      <c r="U1447" s="111"/>
      <c r="V1447" s="111"/>
      <c r="W1447" s="1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</row>
    <row r="1448" spans="1:78" s="45" customFormat="1" x14ac:dyDescent="0.2">
      <c r="A1448" s="111"/>
      <c r="B1448" s="111"/>
      <c r="C1448" s="111"/>
      <c r="D1448" s="111"/>
      <c r="E1448" s="111"/>
      <c r="F1448" s="111"/>
      <c r="G1448" s="111"/>
      <c r="H1448" s="111"/>
      <c r="I1448" s="111"/>
      <c r="J1448" s="111"/>
      <c r="K1448" s="111"/>
      <c r="L1448" s="111"/>
      <c r="M1448" s="111"/>
      <c r="N1448" s="111"/>
      <c r="O1448" s="111"/>
      <c r="P1448" s="111"/>
      <c r="Q1448" s="111"/>
      <c r="R1448" s="111"/>
      <c r="S1448" s="111"/>
      <c r="T1448" s="111"/>
      <c r="U1448" s="111"/>
      <c r="V1448" s="111"/>
      <c r="W1448" s="1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</row>
    <row r="1449" spans="1:78" s="45" customFormat="1" x14ac:dyDescent="0.2">
      <c r="A1449" s="111"/>
      <c r="B1449" s="111"/>
      <c r="C1449" s="111"/>
      <c r="D1449" s="111"/>
      <c r="E1449" s="111"/>
      <c r="F1449" s="111"/>
      <c r="G1449" s="111"/>
      <c r="H1449" s="111"/>
      <c r="I1449" s="111"/>
      <c r="J1449" s="111"/>
      <c r="K1449" s="111"/>
      <c r="L1449" s="111"/>
      <c r="M1449" s="111"/>
      <c r="N1449" s="111"/>
      <c r="O1449" s="111"/>
      <c r="P1449" s="111"/>
      <c r="Q1449" s="111"/>
      <c r="R1449" s="111"/>
      <c r="S1449" s="111"/>
      <c r="T1449" s="111"/>
      <c r="U1449" s="111"/>
      <c r="V1449" s="111"/>
      <c r="W1449" s="1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</row>
    <row r="1450" spans="1:78" s="45" customFormat="1" x14ac:dyDescent="0.2">
      <c r="A1450" s="111"/>
      <c r="B1450" s="111"/>
      <c r="C1450" s="111"/>
      <c r="D1450" s="111"/>
      <c r="E1450" s="111"/>
      <c r="F1450" s="111"/>
      <c r="G1450" s="111"/>
      <c r="H1450" s="111"/>
      <c r="I1450" s="111"/>
      <c r="J1450" s="111"/>
      <c r="K1450" s="111"/>
      <c r="L1450" s="111"/>
      <c r="M1450" s="111"/>
      <c r="N1450" s="111"/>
      <c r="O1450" s="111"/>
      <c r="P1450" s="111"/>
      <c r="Q1450" s="111"/>
      <c r="R1450" s="111"/>
      <c r="S1450" s="111"/>
      <c r="T1450" s="111"/>
      <c r="U1450" s="111"/>
      <c r="V1450" s="111"/>
      <c r="W1450" s="1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</row>
    <row r="1451" spans="1:78" s="45" customFormat="1" x14ac:dyDescent="0.2">
      <c r="A1451" s="111"/>
      <c r="B1451" s="111"/>
      <c r="C1451" s="111"/>
      <c r="D1451" s="111"/>
      <c r="E1451" s="111"/>
      <c r="F1451" s="111"/>
      <c r="G1451" s="111"/>
      <c r="H1451" s="111"/>
      <c r="I1451" s="111"/>
      <c r="J1451" s="111"/>
      <c r="K1451" s="111"/>
      <c r="L1451" s="111"/>
      <c r="M1451" s="111"/>
      <c r="N1451" s="111"/>
      <c r="O1451" s="111"/>
      <c r="P1451" s="111"/>
      <c r="Q1451" s="111"/>
      <c r="R1451" s="111"/>
      <c r="S1451" s="111"/>
      <c r="T1451" s="111"/>
      <c r="U1451" s="111"/>
      <c r="V1451" s="111"/>
      <c r="W1451" s="1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</row>
    <row r="1452" spans="1:78" s="45" customFormat="1" x14ac:dyDescent="0.2">
      <c r="A1452" s="111"/>
      <c r="B1452" s="111"/>
      <c r="C1452" s="111"/>
      <c r="D1452" s="111"/>
      <c r="E1452" s="111"/>
      <c r="F1452" s="111"/>
      <c r="G1452" s="111"/>
      <c r="H1452" s="111"/>
      <c r="I1452" s="111"/>
      <c r="J1452" s="111"/>
      <c r="K1452" s="111"/>
      <c r="L1452" s="111"/>
      <c r="M1452" s="111"/>
      <c r="N1452" s="111"/>
      <c r="O1452" s="111"/>
      <c r="P1452" s="111"/>
      <c r="Q1452" s="111"/>
      <c r="R1452" s="111"/>
      <c r="S1452" s="111"/>
      <c r="T1452" s="111"/>
      <c r="U1452" s="111"/>
      <c r="V1452" s="111"/>
      <c r="W1452" s="1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</row>
    <row r="1453" spans="1:78" s="45" customFormat="1" x14ac:dyDescent="0.2">
      <c r="A1453" s="111"/>
      <c r="B1453" s="111"/>
      <c r="C1453" s="111"/>
      <c r="D1453" s="111"/>
      <c r="E1453" s="111"/>
      <c r="F1453" s="111"/>
      <c r="G1453" s="111"/>
      <c r="H1453" s="111"/>
      <c r="I1453" s="111"/>
      <c r="J1453" s="111"/>
      <c r="K1453" s="111"/>
      <c r="L1453" s="111"/>
      <c r="M1453" s="111"/>
      <c r="N1453" s="111"/>
      <c r="O1453" s="111"/>
      <c r="P1453" s="111"/>
      <c r="Q1453" s="111"/>
      <c r="R1453" s="111"/>
      <c r="S1453" s="111"/>
      <c r="T1453" s="111"/>
      <c r="U1453" s="111"/>
      <c r="V1453" s="111"/>
      <c r="W1453" s="1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</row>
    <row r="1454" spans="1:78" s="45" customFormat="1" x14ac:dyDescent="0.2">
      <c r="A1454" s="111"/>
      <c r="B1454" s="111"/>
      <c r="C1454" s="111"/>
      <c r="D1454" s="111"/>
      <c r="E1454" s="111"/>
      <c r="F1454" s="111"/>
      <c r="G1454" s="111"/>
      <c r="H1454" s="111"/>
      <c r="I1454" s="111"/>
      <c r="J1454" s="111"/>
      <c r="K1454" s="111"/>
      <c r="L1454" s="111"/>
      <c r="M1454" s="111"/>
      <c r="N1454" s="111"/>
      <c r="O1454" s="111"/>
      <c r="P1454" s="111"/>
      <c r="Q1454" s="111"/>
      <c r="R1454" s="111"/>
      <c r="S1454" s="111"/>
      <c r="T1454" s="111"/>
      <c r="U1454" s="111"/>
      <c r="V1454" s="111"/>
      <c r="W1454" s="1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</row>
    <row r="1455" spans="1:78" s="45" customFormat="1" x14ac:dyDescent="0.2">
      <c r="A1455" s="111"/>
      <c r="B1455" s="111"/>
      <c r="C1455" s="111"/>
      <c r="D1455" s="111"/>
      <c r="E1455" s="111"/>
      <c r="F1455" s="111"/>
      <c r="G1455" s="111"/>
      <c r="H1455" s="111"/>
      <c r="I1455" s="111"/>
      <c r="J1455" s="111"/>
      <c r="K1455" s="111"/>
      <c r="L1455" s="111"/>
      <c r="M1455" s="111"/>
      <c r="N1455" s="111"/>
      <c r="O1455" s="111"/>
      <c r="P1455" s="111"/>
      <c r="Q1455" s="111"/>
      <c r="R1455" s="111"/>
      <c r="S1455" s="111"/>
      <c r="T1455" s="111"/>
      <c r="U1455" s="111"/>
      <c r="V1455" s="111"/>
      <c r="W1455" s="1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</row>
    <row r="1456" spans="1:78" s="45" customFormat="1" x14ac:dyDescent="0.2">
      <c r="A1456" s="111"/>
      <c r="B1456" s="111"/>
      <c r="C1456" s="111"/>
      <c r="D1456" s="111"/>
      <c r="E1456" s="111"/>
      <c r="F1456" s="111"/>
      <c r="G1456" s="111"/>
      <c r="H1456" s="111"/>
      <c r="I1456" s="111"/>
      <c r="J1456" s="111"/>
      <c r="K1456" s="111"/>
      <c r="L1456" s="111"/>
      <c r="M1456" s="111"/>
      <c r="N1456" s="111"/>
      <c r="O1456" s="111"/>
      <c r="P1456" s="111"/>
      <c r="Q1456" s="111"/>
      <c r="R1456" s="111"/>
      <c r="S1456" s="111"/>
      <c r="T1456" s="111"/>
      <c r="U1456" s="111"/>
      <c r="V1456" s="111"/>
      <c r="W1456" s="1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</row>
    <row r="1457" spans="1:78" s="45" customFormat="1" x14ac:dyDescent="0.2">
      <c r="A1457" s="111"/>
      <c r="B1457" s="111"/>
      <c r="C1457" s="111"/>
      <c r="D1457" s="111"/>
      <c r="E1457" s="111"/>
      <c r="F1457" s="111"/>
      <c r="G1457" s="111"/>
      <c r="H1457" s="111"/>
      <c r="I1457" s="111"/>
      <c r="J1457" s="111"/>
      <c r="K1457" s="111"/>
      <c r="L1457" s="111"/>
      <c r="M1457" s="111"/>
      <c r="N1457" s="111"/>
      <c r="O1457" s="111"/>
      <c r="P1457" s="111"/>
      <c r="Q1457" s="111"/>
      <c r="R1457" s="111"/>
      <c r="S1457" s="111"/>
      <c r="T1457" s="111"/>
      <c r="U1457" s="111"/>
      <c r="V1457" s="111"/>
      <c r="W1457" s="1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</row>
    <row r="1458" spans="1:78" s="45" customFormat="1" x14ac:dyDescent="0.2">
      <c r="A1458" s="111"/>
      <c r="B1458" s="111"/>
      <c r="C1458" s="111"/>
      <c r="D1458" s="111"/>
      <c r="E1458" s="111"/>
      <c r="F1458" s="111"/>
      <c r="G1458" s="111"/>
      <c r="H1458" s="111"/>
      <c r="I1458" s="111"/>
      <c r="J1458" s="111"/>
      <c r="K1458" s="111"/>
      <c r="L1458" s="111"/>
      <c r="M1458" s="111"/>
      <c r="N1458" s="111"/>
      <c r="O1458" s="111"/>
      <c r="P1458" s="111"/>
      <c r="Q1458" s="111"/>
      <c r="R1458" s="111"/>
      <c r="S1458" s="111"/>
      <c r="T1458" s="111"/>
      <c r="U1458" s="111"/>
      <c r="V1458" s="111"/>
      <c r="W1458" s="1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</row>
    <row r="1459" spans="1:78" s="45" customFormat="1" x14ac:dyDescent="0.2">
      <c r="A1459" s="111"/>
      <c r="B1459" s="111"/>
      <c r="C1459" s="111"/>
      <c r="D1459" s="111"/>
      <c r="E1459" s="111"/>
      <c r="F1459" s="111"/>
      <c r="G1459" s="111"/>
      <c r="H1459" s="111"/>
      <c r="I1459" s="111"/>
      <c r="J1459" s="111"/>
      <c r="K1459" s="111"/>
      <c r="L1459" s="111"/>
      <c r="M1459" s="111"/>
      <c r="N1459" s="111"/>
      <c r="O1459" s="111"/>
      <c r="P1459" s="111"/>
      <c r="Q1459" s="111"/>
      <c r="R1459" s="111"/>
      <c r="S1459" s="111"/>
      <c r="T1459" s="111"/>
      <c r="U1459" s="111"/>
      <c r="V1459" s="111"/>
      <c r="W1459" s="1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</row>
    <row r="1460" spans="1:78" s="45" customFormat="1" x14ac:dyDescent="0.2">
      <c r="A1460" s="111"/>
      <c r="B1460" s="111"/>
      <c r="C1460" s="111"/>
      <c r="D1460" s="111"/>
      <c r="E1460" s="111"/>
      <c r="F1460" s="111"/>
      <c r="G1460" s="111"/>
      <c r="H1460" s="111"/>
      <c r="I1460" s="111"/>
      <c r="J1460" s="111"/>
      <c r="K1460" s="111"/>
      <c r="L1460" s="111"/>
      <c r="M1460" s="111"/>
      <c r="N1460" s="111"/>
      <c r="O1460" s="111"/>
      <c r="P1460" s="111"/>
      <c r="Q1460" s="111"/>
      <c r="R1460" s="111"/>
      <c r="S1460" s="111"/>
      <c r="T1460" s="111"/>
      <c r="U1460" s="111"/>
      <c r="V1460" s="111"/>
      <c r="W1460" s="1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</row>
    <row r="1461" spans="1:78" s="45" customFormat="1" x14ac:dyDescent="0.2">
      <c r="A1461" s="111"/>
      <c r="B1461" s="111"/>
      <c r="C1461" s="111"/>
      <c r="D1461" s="111"/>
      <c r="E1461" s="111"/>
      <c r="F1461" s="111"/>
      <c r="G1461" s="111"/>
      <c r="H1461" s="111"/>
      <c r="I1461" s="111"/>
      <c r="J1461" s="111"/>
      <c r="K1461" s="111"/>
      <c r="L1461" s="111"/>
      <c r="M1461" s="111"/>
      <c r="N1461" s="111"/>
      <c r="O1461" s="111"/>
      <c r="P1461" s="111"/>
      <c r="Q1461" s="111"/>
      <c r="R1461" s="111"/>
      <c r="S1461" s="111"/>
      <c r="T1461" s="111"/>
      <c r="U1461" s="111"/>
      <c r="V1461" s="111"/>
      <c r="W1461" s="1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</row>
    <row r="1462" spans="1:78" s="45" customFormat="1" x14ac:dyDescent="0.2">
      <c r="A1462" s="111"/>
      <c r="B1462" s="111"/>
      <c r="C1462" s="111"/>
      <c r="D1462" s="111"/>
      <c r="E1462" s="111"/>
      <c r="F1462" s="111"/>
      <c r="G1462" s="111"/>
      <c r="H1462" s="111"/>
      <c r="I1462" s="111"/>
      <c r="J1462" s="111"/>
      <c r="K1462" s="111"/>
      <c r="L1462" s="111"/>
      <c r="M1462" s="111"/>
      <c r="N1462" s="111"/>
      <c r="O1462" s="111"/>
      <c r="P1462" s="111"/>
      <c r="Q1462" s="111"/>
      <c r="R1462" s="111"/>
      <c r="S1462" s="111"/>
      <c r="T1462" s="111"/>
      <c r="U1462" s="111"/>
      <c r="V1462" s="111"/>
      <c r="W1462" s="1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</row>
    <row r="1463" spans="1:78" s="45" customFormat="1" x14ac:dyDescent="0.2">
      <c r="A1463" s="111"/>
      <c r="B1463" s="111"/>
      <c r="C1463" s="111"/>
      <c r="D1463" s="111"/>
      <c r="E1463" s="111"/>
      <c r="F1463" s="111"/>
      <c r="G1463" s="111"/>
      <c r="H1463" s="111"/>
      <c r="I1463" s="111"/>
      <c r="J1463" s="111"/>
      <c r="K1463" s="111"/>
      <c r="L1463" s="111"/>
      <c r="M1463" s="111"/>
      <c r="N1463" s="111"/>
      <c r="O1463" s="111"/>
      <c r="P1463" s="111"/>
      <c r="Q1463" s="111"/>
      <c r="R1463" s="111"/>
      <c r="S1463" s="111"/>
      <c r="T1463" s="111"/>
      <c r="U1463" s="111"/>
      <c r="V1463" s="111"/>
      <c r="W1463" s="1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</row>
    <row r="1464" spans="1:78" s="45" customFormat="1" x14ac:dyDescent="0.2">
      <c r="A1464" s="111"/>
      <c r="B1464" s="111"/>
      <c r="C1464" s="111"/>
      <c r="D1464" s="111"/>
      <c r="E1464" s="111"/>
      <c r="F1464" s="111"/>
      <c r="G1464" s="111"/>
      <c r="H1464" s="111"/>
      <c r="I1464" s="111"/>
      <c r="J1464" s="111"/>
      <c r="K1464" s="111"/>
      <c r="L1464" s="111"/>
      <c r="M1464" s="111"/>
      <c r="N1464" s="111"/>
      <c r="O1464" s="111"/>
      <c r="P1464" s="111"/>
      <c r="Q1464" s="111"/>
      <c r="R1464" s="111"/>
      <c r="S1464" s="111"/>
      <c r="T1464" s="111"/>
      <c r="U1464" s="111"/>
      <c r="V1464" s="111"/>
      <c r="W1464" s="1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</row>
    <row r="1465" spans="1:78" s="45" customFormat="1" x14ac:dyDescent="0.2">
      <c r="A1465" s="111"/>
      <c r="B1465" s="111"/>
      <c r="C1465" s="111"/>
      <c r="D1465" s="111"/>
      <c r="E1465" s="111"/>
      <c r="F1465" s="111"/>
      <c r="G1465" s="111"/>
      <c r="H1465" s="111"/>
      <c r="I1465" s="111"/>
      <c r="J1465" s="111"/>
      <c r="K1465" s="111"/>
      <c r="L1465" s="111"/>
      <c r="M1465" s="111"/>
      <c r="N1465" s="111"/>
      <c r="O1465" s="111"/>
      <c r="P1465" s="111"/>
      <c r="Q1465" s="111"/>
      <c r="R1465" s="111"/>
      <c r="S1465" s="111"/>
      <c r="T1465" s="111"/>
      <c r="U1465" s="111"/>
      <c r="V1465" s="111"/>
      <c r="W1465" s="1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</row>
    <row r="1466" spans="1:78" s="45" customFormat="1" x14ac:dyDescent="0.2">
      <c r="A1466" s="111"/>
      <c r="B1466" s="111"/>
      <c r="C1466" s="111"/>
      <c r="D1466" s="111"/>
      <c r="E1466" s="111"/>
      <c r="F1466" s="111"/>
      <c r="G1466" s="111"/>
      <c r="H1466" s="111"/>
      <c r="I1466" s="111"/>
      <c r="J1466" s="111"/>
      <c r="K1466" s="111"/>
      <c r="L1466" s="111"/>
      <c r="M1466" s="111"/>
      <c r="N1466" s="111"/>
      <c r="O1466" s="111"/>
      <c r="P1466" s="111"/>
      <c r="Q1466" s="111"/>
      <c r="R1466" s="111"/>
      <c r="S1466" s="111"/>
      <c r="T1466" s="111"/>
      <c r="U1466" s="111"/>
      <c r="V1466" s="111"/>
      <c r="W1466" s="1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</row>
    <row r="1467" spans="1:78" s="45" customFormat="1" x14ac:dyDescent="0.2">
      <c r="A1467" s="111"/>
      <c r="B1467" s="111"/>
      <c r="C1467" s="111"/>
      <c r="D1467" s="111"/>
      <c r="E1467" s="111"/>
      <c r="F1467" s="111"/>
      <c r="G1467" s="111"/>
      <c r="H1467" s="111"/>
      <c r="I1467" s="111"/>
      <c r="J1467" s="111"/>
      <c r="K1467" s="111"/>
      <c r="L1467" s="111"/>
      <c r="M1467" s="111"/>
      <c r="N1467" s="111"/>
      <c r="O1467" s="111"/>
      <c r="P1467" s="111"/>
      <c r="Q1467" s="111"/>
      <c r="R1467" s="111"/>
      <c r="S1467" s="111"/>
      <c r="T1467" s="111"/>
      <c r="U1467" s="111"/>
      <c r="V1467" s="111"/>
      <c r="W1467" s="1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</row>
    <row r="1468" spans="1:78" s="45" customFormat="1" x14ac:dyDescent="0.2">
      <c r="A1468" s="111"/>
      <c r="B1468" s="111"/>
      <c r="C1468" s="111"/>
      <c r="D1468" s="111"/>
      <c r="E1468" s="111"/>
      <c r="F1468" s="111"/>
      <c r="G1468" s="111"/>
      <c r="H1468" s="111"/>
      <c r="I1468" s="111"/>
      <c r="J1468" s="111"/>
      <c r="K1468" s="111"/>
      <c r="L1468" s="111"/>
      <c r="M1468" s="111"/>
      <c r="N1468" s="111"/>
      <c r="O1468" s="111"/>
      <c r="P1468" s="111"/>
      <c r="Q1468" s="111"/>
      <c r="R1468" s="111"/>
      <c r="S1468" s="111"/>
      <c r="T1468" s="111"/>
      <c r="U1468" s="111"/>
      <c r="V1468" s="111"/>
      <c r="W1468" s="1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</row>
    <row r="1469" spans="1:78" s="45" customFormat="1" x14ac:dyDescent="0.2">
      <c r="A1469" s="111"/>
      <c r="B1469" s="111"/>
      <c r="C1469" s="111"/>
      <c r="D1469" s="111"/>
      <c r="E1469" s="111"/>
      <c r="F1469" s="111"/>
      <c r="G1469" s="111"/>
      <c r="H1469" s="111"/>
      <c r="I1469" s="111"/>
      <c r="J1469" s="111"/>
      <c r="K1469" s="111"/>
      <c r="L1469" s="111"/>
      <c r="M1469" s="111"/>
      <c r="N1469" s="111"/>
      <c r="O1469" s="111"/>
      <c r="P1469" s="111"/>
      <c r="Q1469" s="111"/>
      <c r="R1469" s="111"/>
      <c r="S1469" s="111"/>
      <c r="T1469" s="111"/>
      <c r="U1469" s="111"/>
      <c r="V1469" s="111"/>
      <c r="W1469" s="1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</row>
    <row r="1470" spans="1:78" s="45" customFormat="1" x14ac:dyDescent="0.2">
      <c r="A1470" s="111"/>
      <c r="B1470" s="111"/>
      <c r="C1470" s="111"/>
      <c r="D1470" s="111"/>
      <c r="E1470" s="111"/>
      <c r="F1470" s="111"/>
      <c r="G1470" s="111"/>
      <c r="H1470" s="111"/>
      <c r="I1470" s="111"/>
      <c r="J1470" s="111"/>
      <c r="K1470" s="111"/>
      <c r="L1470" s="111"/>
      <c r="M1470" s="111"/>
      <c r="N1470" s="111"/>
      <c r="O1470" s="111"/>
      <c r="P1470" s="111"/>
      <c r="Q1470" s="111"/>
      <c r="R1470" s="111"/>
      <c r="S1470" s="111"/>
      <c r="T1470" s="111"/>
      <c r="U1470" s="111"/>
      <c r="V1470" s="111"/>
      <c r="W1470" s="1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</row>
    <row r="1471" spans="1:78" s="45" customFormat="1" x14ac:dyDescent="0.2">
      <c r="A1471" s="111"/>
      <c r="B1471" s="111"/>
      <c r="C1471" s="111"/>
      <c r="D1471" s="111"/>
      <c r="E1471" s="111"/>
      <c r="F1471" s="111"/>
      <c r="G1471" s="111"/>
      <c r="H1471" s="111"/>
      <c r="I1471" s="111"/>
      <c r="J1471" s="111"/>
      <c r="K1471" s="111"/>
      <c r="L1471" s="111"/>
      <c r="M1471" s="111"/>
      <c r="N1471" s="111"/>
      <c r="O1471" s="111"/>
      <c r="P1471" s="111"/>
      <c r="Q1471" s="111"/>
      <c r="R1471" s="111"/>
      <c r="S1471" s="111"/>
      <c r="T1471" s="111"/>
      <c r="U1471" s="111"/>
      <c r="V1471" s="111"/>
      <c r="W1471" s="1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</row>
    <row r="1472" spans="1:78" s="45" customFormat="1" x14ac:dyDescent="0.2">
      <c r="A1472" s="111"/>
      <c r="B1472" s="111"/>
      <c r="C1472" s="111"/>
      <c r="D1472" s="111"/>
      <c r="E1472" s="111"/>
      <c r="F1472" s="111"/>
      <c r="G1472" s="111"/>
      <c r="H1472" s="111"/>
      <c r="I1472" s="111"/>
      <c r="J1472" s="111"/>
      <c r="K1472" s="111"/>
      <c r="L1472" s="111"/>
      <c r="M1472" s="111"/>
      <c r="N1472" s="111"/>
      <c r="O1472" s="111"/>
      <c r="P1472" s="111"/>
      <c r="Q1472" s="111"/>
      <c r="R1472" s="111"/>
      <c r="S1472" s="111"/>
      <c r="T1472" s="111"/>
      <c r="U1472" s="111"/>
      <c r="V1472" s="111"/>
      <c r="W1472" s="1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</row>
    <row r="1473" spans="1:78" s="45" customFormat="1" x14ac:dyDescent="0.2">
      <c r="A1473" s="111"/>
      <c r="B1473" s="111"/>
      <c r="C1473" s="111"/>
      <c r="D1473" s="111"/>
      <c r="E1473" s="111"/>
      <c r="F1473" s="111"/>
      <c r="G1473" s="111"/>
      <c r="H1473" s="111"/>
      <c r="I1473" s="111"/>
      <c r="J1473" s="111"/>
      <c r="K1473" s="111"/>
      <c r="L1473" s="111"/>
      <c r="M1473" s="111"/>
      <c r="N1473" s="111"/>
      <c r="O1473" s="111"/>
      <c r="P1473" s="111"/>
      <c r="Q1473" s="111"/>
      <c r="R1473" s="111"/>
      <c r="S1473" s="111"/>
      <c r="T1473" s="111"/>
      <c r="U1473" s="111"/>
      <c r="V1473" s="111"/>
      <c r="W1473" s="1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</row>
    <row r="1474" spans="1:78" s="45" customFormat="1" x14ac:dyDescent="0.2">
      <c r="A1474" s="111"/>
      <c r="B1474" s="111"/>
      <c r="C1474" s="111"/>
      <c r="D1474" s="111"/>
      <c r="E1474" s="111"/>
      <c r="F1474" s="111"/>
      <c r="G1474" s="111"/>
      <c r="H1474" s="111"/>
      <c r="I1474" s="111"/>
      <c r="J1474" s="111"/>
      <c r="K1474" s="111"/>
      <c r="L1474" s="111"/>
      <c r="M1474" s="111"/>
      <c r="N1474" s="111"/>
      <c r="O1474" s="111"/>
      <c r="P1474" s="111"/>
      <c r="Q1474" s="111"/>
      <c r="R1474" s="111"/>
      <c r="S1474" s="111"/>
      <c r="T1474" s="111"/>
      <c r="U1474" s="111"/>
      <c r="V1474" s="111"/>
      <c r="W1474" s="1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</row>
    <row r="1475" spans="1:78" s="45" customFormat="1" x14ac:dyDescent="0.2">
      <c r="A1475" s="111"/>
      <c r="B1475" s="111"/>
      <c r="C1475" s="111"/>
      <c r="D1475" s="111"/>
      <c r="E1475" s="111"/>
      <c r="F1475" s="111"/>
      <c r="G1475" s="111"/>
      <c r="H1475" s="111"/>
      <c r="I1475" s="111"/>
      <c r="J1475" s="111"/>
      <c r="K1475" s="111"/>
      <c r="L1475" s="111"/>
      <c r="M1475" s="111"/>
      <c r="N1475" s="111"/>
      <c r="O1475" s="111"/>
      <c r="P1475" s="111"/>
      <c r="Q1475" s="111"/>
      <c r="R1475" s="111"/>
      <c r="S1475" s="111"/>
      <c r="T1475" s="111"/>
      <c r="U1475" s="111"/>
      <c r="V1475" s="111"/>
      <c r="W1475" s="1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</row>
    <row r="1476" spans="1:78" s="45" customFormat="1" x14ac:dyDescent="0.2">
      <c r="A1476" s="111"/>
      <c r="B1476" s="111"/>
      <c r="C1476" s="111"/>
      <c r="D1476" s="111"/>
      <c r="E1476" s="111"/>
      <c r="F1476" s="111"/>
      <c r="G1476" s="111"/>
      <c r="H1476" s="111"/>
      <c r="I1476" s="111"/>
      <c r="J1476" s="111"/>
      <c r="K1476" s="111"/>
      <c r="L1476" s="111"/>
      <c r="M1476" s="111"/>
      <c r="N1476" s="111"/>
      <c r="O1476" s="111"/>
      <c r="P1476" s="111"/>
      <c r="Q1476" s="111"/>
      <c r="R1476" s="111"/>
      <c r="S1476" s="111"/>
      <c r="T1476" s="111"/>
      <c r="U1476" s="111"/>
      <c r="V1476" s="111"/>
      <c r="W1476" s="1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</row>
    <row r="1477" spans="1:78" s="45" customFormat="1" x14ac:dyDescent="0.2">
      <c r="A1477" s="111"/>
      <c r="B1477" s="111"/>
      <c r="C1477" s="111"/>
      <c r="D1477" s="111"/>
      <c r="E1477" s="111"/>
      <c r="F1477" s="111"/>
      <c r="G1477" s="111"/>
      <c r="H1477" s="111"/>
      <c r="I1477" s="111"/>
      <c r="J1477" s="111"/>
      <c r="K1477" s="111"/>
      <c r="L1477" s="111"/>
      <c r="M1477" s="111"/>
      <c r="N1477" s="111"/>
      <c r="O1477" s="111"/>
      <c r="P1477" s="111"/>
      <c r="Q1477" s="111"/>
      <c r="R1477" s="111"/>
      <c r="S1477" s="111"/>
      <c r="T1477" s="111"/>
      <c r="U1477" s="111"/>
      <c r="V1477" s="111"/>
      <c r="W1477" s="1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</row>
    <row r="1478" spans="1:78" s="45" customFormat="1" x14ac:dyDescent="0.2">
      <c r="A1478" s="111"/>
      <c r="B1478" s="111"/>
      <c r="C1478" s="111"/>
      <c r="D1478" s="111"/>
      <c r="E1478" s="111"/>
      <c r="F1478" s="111"/>
      <c r="G1478" s="111"/>
      <c r="H1478" s="111"/>
      <c r="I1478" s="111"/>
      <c r="J1478" s="111"/>
      <c r="K1478" s="111"/>
      <c r="L1478" s="111"/>
      <c r="M1478" s="111"/>
      <c r="N1478" s="111"/>
      <c r="O1478" s="111"/>
      <c r="P1478" s="111"/>
      <c r="Q1478" s="111"/>
      <c r="R1478" s="111"/>
      <c r="S1478" s="111"/>
      <c r="T1478" s="111"/>
      <c r="U1478" s="111"/>
      <c r="V1478" s="111"/>
      <c r="W1478" s="1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</row>
    <row r="1479" spans="1:78" s="45" customFormat="1" x14ac:dyDescent="0.2">
      <c r="A1479" s="111"/>
      <c r="B1479" s="111"/>
      <c r="C1479" s="111"/>
      <c r="D1479" s="111"/>
      <c r="E1479" s="111"/>
      <c r="F1479" s="111"/>
      <c r="G1479" s="111"/>
      <c r="H1479" s="111"/>
      <c r="I1479" s="111"/>
      <c r="J1479" s="111"/>
      <c r="K1479" s="111"/>
      <c r="L1479" s="111"/>
      <c r="M1479" s="111"/>
      <c r="N1479" s="111"/>
      <c r="O1479" s="111"/>
      <c r="P1479" s="111"/>
      <c r="Q1479" s="111"/>
      <c r="R1479" s="111"/>
      <c r="S1479" s="111"/>
      <c r="T1479" s="111"/>
      <c r="U1479" s="111"/>
      <c r="V1479" s="111"/>
      <c r="W1479" s="1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</row>
    <row r="1480" spans="1:78" s="45" customFormat="1" x14ac:dyDescent="0.2">
      <c r="A1480" s="111"/>
      <c r="B1480" s="111"/>
      <c r="C1480" s="111"/>
      <c r="D1480" s="111"/>
      <c r="E1480" s="111"/>
      <c r="F1480" s="111"/>
      <c r="G1480" s="111"/>
      <c r="H1480" s="111"/>
      <c r="I1480" s="111"/>
      <c r="J1480" s="111"/>
      <c r="K1480" s="111"/>
      <c r="L1480" s="111"/>
      <c r="M1480" s="111"/>
      <c r="N1480" s="111"/>
      <c r="O1480" s="111"/>
      <c r="P1480" s="111"/>
      <c r="Q1480" s="111"/>
      <c r="R1480" s="111"/>
      <c r="S1480" s="111"/>
      <c r="T1480" s="111"/>
      <c r="U1480" s="111"/>
      <c r="V1480" s="111"/>
      <c r="W1480" s="1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</row>
    <row r="1481" spans="1:78" s="45" customFormat="1" x14ac:dyDescent="0.2">
      <c r="A1481" s="111"/>
      <c r="B1481" s="111"/>
      <c r="C1481" s="111"/>
      <c r="D1481" s="111"/>
      <c r="E1481" s="111"/>
      <c r="F1481" s="111"/>
      <c r="G1481" s="111"/>
      <c r="H1481" s="111"/>
      <c r="I1481" s="111"/>
      <c r="J1481" s="111"/>
      <c r="K1481" s="111"/>
      <c r="L1481" s="111"/>
      <c r="M1481" s="111"/>
      <c r="N1481" s="111"/>
      <c r="O1481" s="111"/>
      <c r="P1481" s="111"/>
      <c r="Q1481" s="111"/>
      <c r="R1481" s="111"/>
      <c r="S1481" s="111"/>
      <c r="T1481" s="111"/>
      <c r="U1481" s="111"/>
      <c r="V1481" s="111"/>
      <c r="W1481" s="1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</row>
    <row r="1482" spans="1:78" s="45" customFormat="1" x14ac:dyDescent="0.2">
      <c r="A1482" s="111"/>
      <c r="B1482" s="111"/>
      <c r="C1482" s="111"/>
      <c r="D1482" s="111"/>
      <c r="E1482" s="111"/>
      <c r="F1482" s="111"/>
      <c r="G1482" s="111"/>
      <c r="H1482" s="111"/>
      <c r="I1482" s="111"/>
      <c r="J1482" s="111"/>
      <c r="K1482" s="111"/>
      <c r="L1482" s="111"/>
      <c r="M1482" s="111"/>
      <c r="N1482" s="111"/>
      <c r="O1482" s="111"/>
      <c r="P1482" s="111"/>
      <c r="Q1482" s="111"/>
      <c r="R1482" s="111"/>
      <c r="S1482" s="111"/>
      <c r="T1482" s="111"/>
      <c r="U1482" s="111"/>
      <c r="V1482" s="111"/>
      <c r="W1482" s="1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</row>
    <row r="1483" spans="1:78" s="45" customFormat="1" x14ac:dyDescent="0.2">
      <c r="A1483" s="111"/>
      <c r="B1483" s="111"/>
      <c r="C1483" s="111"/>
      <c r="D1483" s="111"/>
      <c r="E1483" s="111"/>
      <c r="F1483" s="111"/>
      <c r="G1483" s="111"/>
      <c r="H1483" s="111"/>
      <c r="I1483" s="111"/>
      <c r="J1483" s="111"/>
      <c r="K1483" s="111"/>
      <c r="L1483" s="111"/>
      <c r="M1483" s="111"/>
      <c r="N1483" s="111"/>
      <c r="O1483" s="111"/>
      <c r="P1483" s="111"/>
      <c r="Q1483" s="111"/>
      <c r="R1483" s="111"/>
      <c r="S1483" s="111"/>
      <c r="T1483" s="111"/>
      <c r="U1483" s="111"/>
      <c r="V1483" s="111"/>
      <c r="W1483" s="1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</row>
    <row r="1484" spans="1:78" s="45" customFormat="1" x14ac:dyDescent="0.2">
      <c r="A1484" s="111"/>
      <c r="B1484" s="111"/>
      <c r="C1484" s="111"/>
      <c r="D1484" s="111"/>
      <c r="E1484" s="111"/>
      <c r="F1484" s="111"/>
      <c r="G1484" s="111"/>
      <c r="H1484" s="111"/>
      <c r="I1484" s="111"/>
      <c r="J1484" s="111"/>
      <c r="K1484" s="111"/>
      <c r="L1484" s="111"/>
      <c r="M1484" s="111"/>
      <c r="N1484" s="111"/>
      <c r="O1484" s="111"/>
      <c r="P1484" s="111"/>
      <c r="Q1484" s="111"/>
      <c r="R1484" s="111"/>
      <c r="S1484" s="111"/>
      <c r="T1484" s="111"/>
      <c r="U1484" s="111"/>
      <c r="V1484" s="111"/>
      <c r="W1484" s="1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</row>
    <row r="1485" spans="1:78" s="45" customFormat="1" x14ac:dyDescent="0.2">
      <c r="A1485" s="111"/>
      <c r="B1485" s="111"/>
      <c r="C1485" s="111"/>
      <c r="D1485" s="111"/>
      <c r="E1485" s="111"/>
      <c r="F1485" s="111"/>
      <c r="G1485" s="111"/>
      <c r="H1485" s="111"/>
      <c r="I1485" s="111"/>
      <c r="J1485" s="111"/>
      <c r="K1485" s="111"/>
      <c r="L1485" s="111"/>
      <c r="M1485" s="111"/>
      <c r="N1485" s="111"/>
      <c r="O1485" s="111"/>
      <c r="P1485" s="111"/>
      <c r="Q1485" s="111"/>
      <c r="R1485" s="111"/>
      <c r="S1485" s="111"/>
      <c r="T1485" s="111"/>
      <c r="U1485" s="111"/>
      <c r="V1485" s="111"/>
      <c r="W1485" s="1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</row>
    <row r="1486" spans="1:78" s="45" customFormat="1" x14ac:dyDescent="0.2">
      <c r="A1486" s="111"/>
      <c r="B1486" s="111"/>
      <c r="C1486" s="111"/>
      <c r="D1486" s="111"/>
      <c r="E1486" s="111"/>
      <c r="F1486" s="111"/>
      <c r="G1486" s="111"/>
      <c r="H1486" s="111"/>
      <c r="I1486" s="111"/>
      <c r="J1486" s="111"/>
      <c r="K1486" s="111"/>
      <c r="L1486" s="111"/>
      <c r="M1486" s="111"/>
      <c r="N1486" s="111"/>
      <c r="O1486" s="111"/>
      <c r="P1486" s="111"/>
      <c r="Q1486" s="111"/>
      <c r="R1486" s="111"/>
      <c r="S1486" s="111"/>
      <c r="T1486" s="111"/>
      <c r="U1486" s="111"/>
      <c r="V1486" s="111"/>
      <c r="W1486" s="1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</row>
    <row r="1487" spans="1:78" s="45" customFormat="1" x14ac:dyDescent="0.2">
      <c r="A1487" s="111"/>
      <c r="B1487" s="111"/>
      <c r="C1487" s="111"/>
      <c r="D1487" s="111"/>
      <c r="E1487" s="111"/>
      <c r="F1487" s="111"/>
      <c r="G1487" s="111"/>
      <c r="H1487" s="111"/>
      <c r="I1487" s="111"/>
      <c r="J1487" s="111"/>
      <c r="K1487" s="111"/>
      <c r="L1487" s="111"/>
      <c r="M1487" s="111"/>
      <c r="N1487" s="111"/>
      <c r="O1487" s="111"/>
      <c r="P1487" s="111"/>
      <c r="Q1487" s="111"/>
      <c r="R1487" s="111"/>
      <c r="S1487" s="111"/>
      <c r="T1487" s="111"/>
      <c r="U1487" s="111"/>
      <c r="V1487" s="111"/>
      <c r="W1487" s="1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</row>
    <row r="1488" spans="1:78" s="45" customFormat="1" x14ac:dyDescent="0.2">
      <c r="A1488" s="111"/>
      <c r="B1488" s="111"/>
      <c r="C1488" s="111"/>
      <c r="D1488" s="111"/>
      <c r="E1488" s="111"/>
      <c r="F1488" s="111"/>
      <c r="G1488" s="111"/>
      <c r="H1488" s="111"/>
      <c r="I1488" s="111"/>
      <c r="J1488" s="111"/>
      <c r="K1488" s="111"/>
      <c r="L1488" s="111"/>
      <c r="M1488" s="111"/>
      <c r="N1488" s="111"/>
      <c r="O1488" s="111"/>
      <c r="P1488" s="111"/>
      <c r="Q1488" s="111"/>
      <c r="R1488" s="111"/>
      <c r="S1488" s="111"/>
      <c r="T1488" s="111"/>
      <c r="U1488" s="111"/>
      <c r="V1488" s="111"/>
      <c r="W1488" s="1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</row>
    <row r="1489" spans="1:78" s="45" customFormat="1" x14ac:dyDescent="0.2">
      <c r="A1489" s="111"/>
      <c r="B1489" s="111"/>
      <c r="C1489" s="111"/>
      <c r="D1489" s="111"/>
      <c r="E1489" s="111"/>
      <c r="F1489" s="111"/>
      <c r="G1489" s="111"/>
      <c r="H1489" s="111"/>
      <c r="I1489" s="111"/>
      <c r="J1489" s="111"/>
      <c r="K1489" s="111"/>
      <c r="L1489" s="111"/>
      <c r="M1489" s="111"/>
      <c r="N1489" s="111"/>
      <c r="O1489" s="111"/>
      <c r="P1489" s="111"/>
      <c r="Q1489" s="111"/>
      <c r="R1489" s="111"/>
      <c r="S1489" s="111"/>
      <c r="T1489" s="111"/>
      <c r="U1489" s="111"/>
      <c r="V1489" s="111"/>
      <c r="W1489" s="1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</row>
    <row r="1490" spans="1:78" s="45" customFormat="1" x14ac:dyDescent="0.2">
      <c r="A1490" s="111"/>
      <c r="B1490" s="111"/>
      <c r="C1490" s="111"/>
      <c r="D1490" s="111"/>
      <c r="E1490" s="111"/>
      <c r="F1490" s="111"/>
      <c r="G1490" s="111"/>
      <c r="H1490" s="111"/>
      <c r="I1490" s="111"/>
      <c r="J1490" s="111"/>
      <c r="K1490" s="111"/>
      <c r="L1490" s="111"/>
      <c r="M1490" s="111"/>
      <c r="N1490" s="111"/>
      <c r="O1490" s="111"/>
      <c r="P1490" s="111"/>
      <c r="Q1490" s="111"/>
      <c r="R1490" s="111"/>
      <c r="S1490" s="111"/>
      <c r="T1490" s="111"/>
      <c r="U1490" s="111"/>
      <c r="V1490" s="111"/>
      <c r="W1490" s="1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</row>
    <row r="1491" spans="1:78" s="45" customFormat="1" x14ac:dyDescent="0.2">
      <c r="A1491" s="111"/>
      <c r="B1491" s="111"/>
      <c r="C1491" s="111"/>
      <c r="D1491" s="111"/>
      <c r="E1491" s="111"/>
      <c r="F1491" s="111"/>
      <c r="G1491" s="111"/>
      <c r="H1491" s="111"/>
      <c r="I1491" s="111"/>
      <c r="J1491" s="111"/>
      <c r="K1491" s="111"/>
      <c r="L1491" s="111"/>
      <c r="M1491" s="111"/>
      <c r="N1491" s="111"/>
      <c r="O1491" s="111"/>
      <c r="P1491" s="111"/>
      <c r="Q1491" s="111"/>
      <c r="R1491" s="111"/>
      <c r="S1491" s="111"/>
      <c r="T1491" s="111"/>
      <c r="U1491" s="111"/>
      <c r="V1491" s="111"/>
      <c r="W1491" s="1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</row>
    <row r="1492" spans="1:78" s="45" customFormat="1" x14ac:dyDescent="0.2">
      <c r="A1492" s="111"/>
      <c r="B1492" s="111"/>
      <c r="C1492" s="111"/>
      <c r="D1492" s="111"/>
      <c r="E1492" s="111"/>
      <c r="F1492" s="111"/>
      <c r="G1492" s="111"/>
      <c r="H1492" s="111"/>
      <c r="I1492" s="111"/>
      <c r="J1492" s="111"/>
      <c r="K1492" s="111"/>
      <c r="L1492" s="111"/>
      <c r="M1492" s="111"/>
      <c r="N1492" s="111"/>
      <c r="O1492" s="111"/>
      <c r="P1492" s="111"/>
      <c r="Q1492" s="111"/>
      <c r="R1492" s="111"/>
      <c r="S1492" s="111"/>
      <c r="T1492" s="111"/>
      <c r="U1492" s="111"/>
      <c r="V1492" s="111"/>
      <c r="W1492" s="1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</row>
    <row r="1493" spans="1:78" s="45" customFormat="1" x14ac:dyDescent="0.2">
      <c r="A1493" s="111"/>
      <c r="B1493" s="111"/>
      <c r="C1493" s="111"/>
      <c r="D1493" s="111"/>
      <c r="E1493" s="111"/>
      <c r="F1493" s="111"/>
      <c r="G1493" s="111"/>
      <c r="H1493" s="111"/>
      <c r="I1493" s="111"/>
      <c r="J1493" s="111"/>
      <c r="K1493" s="111"/>
      <c r="L1493" s="111"/>
      <c r="M1493" s="111"/>
      <c r="N1493" s="111"/>
      <c r="O1493" s="111"/>
      <c r="P1493" s="111"/>
      <c r="Q1493" s="111"/>
      <c r="R1493" s="111"/>
      <c r="S1493" s="111"/>
      <c r="T1493" s="111"/>
      <c r="U1493" s="111"/>
      <c r="V1493" s="111"/>
      <c r="W1493" s="1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</row>
    <row r="1494" spans="1:78" s="45" customFormat="1" x14ac:dyDescent="0.2">
      <c r="A1494" s="111"/>
      <c r="B1494" s="111"/>
      <c r="C1494" s="111"/>
      <c r="D1494" s="111"/>
      <c r="E1494" s="111"/>
      <c r="F1494" s="111"/>
      <c r="G1494" s="111"/>
      <c r="H1494" s="111"/>
      <c r="I1494" s="111"/>
      <c r="J1494" s="111"/>
      <c r="K1494" s="111"/>
      <c r="L1494" s="111"/>
      <c r="M1494" s="111"/>
      <c r="N1494" s="111"/>
      <c r="O1494" s="111"/>
      <c r="P1494" s="111"/>
      <c r="Q1494" s="111"/>
      <c r="R1494" s="111"/>
      <c r="S1494" s="111"/>
      <c r="T1494" s="111"/>
      <c r="U1494" s="111"/>
      <c r="V1494" s="111"/>
      <c r="W1494" s="1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</row>
    <row r="1495" spans="1:78" s="45" customFormat="1" x14ac:dyDescent="0.2">
      <c r="A1495" s="111"/>
      <c r="B1495" s="111"/>
      <c r="C1495" s="111"/>
      <c r="D1495" s="111"/>
      <c r="E1495" s="111"/>
      <c r="F1495" s="111"/>
      <c r="G1495" s="111"/>
      <c r="H1495" s="111"/>
      <c r="I1495" s="111"/>
      <c r="J1495" s="111"/>
      <c r="K1495" s="111"/>
      <c r="L1495" s="111"/>
      <c r="M1495" s="111"/>
      <c r="N1495" s="111"/>
      <c r="O1495" s="111"/>
      <c r="P1495" s="111"/>
      <c r="Q1495" s="111"/>
      <c r="R1495" s="111"/>
      <c r="S1495" s="111"/>
      <c r="T1495" s="111"/>
      <c r="U1495" s="111"/>
      <c r="V1495" s="111"/>
      <c r="W1495" s="1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</row>
    <row r="1496" spans="1:78" s="45" customFormat="1" x14ac:dyDescent="0.2">
      <c r="A1496" s="111"/>
      <c r="B1496" s="111"/>
      <c r="C1496" s="111"/>
      <c r="D1496" s="111"/>
      <c r="E1496" s="111"/>
      <c r="F1496" s="111"/>
      <c r="G1496" s="111"/>
      <c r="H1496" s="111"/>
      <c r="I1496" s="111"/>
      <c r="J1496" s="111"/>
      <c r="K1496" s="111"/>
      <c r="L1496" s="111"/>
      <c r="M1496" s="111"/>
      <c r="N1496" s="111"/>
      <c r="O1496" s="111"/>
      <c r="P1496" s="111"/>
      <c r="Q1496" s="111"/>
      <c r="R1496" s="111"/>
      <c r="S1496" s="111"/>
      <c r="T1496" s="111"/>
      <c r="U1496" s="111"/>
      <c r="V1496" s="111"/>
      <c r="W1496" s="1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</row>
    <row r="1497" spans="1:78" s="45" customFormat="1" x14ac:dyDescent="0.2">
      <c r="A1497" s="111"/>
      <c r="B1497" s="111"/>
      <c r="C1497" s="111"/>
      <c r="D1497" s="111"/>
      <c r="E1497" s="111"/>
      <c r="F1497" s="111"/>
      <c r="G1497" s="111"/>
      <c r="H1497" s="111"/>
      <c r="I1497" s="111"/>
      <c r="J1497" s="111"/>
      <c r="K1497" s="111"/>
      <c r="L1497" s="111"/>
      <c r="M1497" s="111"/>
      <c r="N1497" s="111"/>
      <c r="O1497" s="111"/>
      <c r="P1497" s="111"/>
      <c r="Q1497" s="111"/>
      <c r="R1497" s="111"/>
      <c r="S1497" s="111"/>
      <c r="T1497" s="111"/>
      <c r="U1497" s="111"/>
      <c r="V1497" s="111"/>
      <c r="W1497" s="1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</row>
    <row r="1498" spans="1:78" s="45" customFormat="1" x14ac:dyDescent="0.2">
      <c r="A1498" s="111"/>
      <c r="B1498" s="111"/>
      <c r="C1498" s="111"/>
      <c r="D1498" s="111"/>
      <c r="E1498" s="111"/>
      <c r="F1498" s="111"/>
      <c r="G1498" s="111"/>
      <c r="H1498" s="111"/>
      <c r="I1498" s="111"/>
      <c r="J1498" s="111"/>
      <c r="K1498" s="111"/>
      <c r="L1498" s="111"/>
      <c r="M1498" s="111"/>
      <c r="N1498" s="111"/>
      <c r="O1498" s="111"/>
      <c r="P1498" s="111"/>
      <c r="Q1498" s="111"/>
      <c r="R1498" s="111"/>
      <c r="S1498" s="111"/>
      <c r="T1498" s="111"/>
      <c r="U1498" s="111"/>
      <c r="V1498" s="111"/>
      <c r="W1498" s="1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</row>
    <row r="1499" spans="1:78" s="45" customFormat="1" x14ac:dyDescent="0.2">
      <c r="A1499" s="111"/>
      <c r="B1499" s="111"/>
      <c r="C1499" s="111"/>
      <c r="D1499" s="111"/>
      <c r="E1499" s="111"/>
      <c r="F1499" s="111"/>
      <c r="G1499" s="111"/>
      <c r="H1499" s="111"/>
      <c r="I1499" s="111"/>
      <c r="J1499" s="111"/>
      <c r="K1499" s="111"/>
      <c r="L1499" s="111"/>
      <c r="M1499" s="111"/>
      <c r="N1499" s="111"/>
      <c r="O1499" s="111"/>
      <c r="P1499" s="111"/>
      <c r="Q1499" s="111"/>
      <c r="R1499" s="111"/>
      <c r="S1499" s="111"/>
      <c r="T1499" s="111"/>
      <c r="U1499" s="111"/>
      <c r="V1499" s="111"/>
      <c r="W1499" s="1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</row>
    <row r="1500" spans="1:78" s="45" customFormat="1" x14ac:dyDescent="0.2">
      <c r="A1500" s="111"/>
      <c r="B1500" s="111"/>
      <c r="C1500" s="111"/>
      <c r="D1500" s="111"/>
      <c r="E1500" s="111"/>
      <c r="F1500" s="111"/>
      <c r="G1500" s="111"/>
      <c r="H1500" s="111"/>
      <c r="I1500" s="111"/>
      <c r="J1500" s="111"/>
      <c r="K1500" s="111"/>
      <c r="L1500" s="111"/>
      <c r="M1500" s="111"/>
      <c r="N1500" s="111"/>
      <c r="O1500" s="111"/>
      <c r="P1500" s="111"/>
      <c r="Q1500" s="111"/>
      <c r="R1500" s="111"/>
      <c r="S1500" s="111"/>
      <c r="T1500" s="111"/>
      <c r="U1500" s="111"/>
      <c r="V1500" s="111"/>
      <c r="W1500" s="1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</row>
    <row r="1501" spans="1:78" s="45" customFormat="1" x14ac:dyDescent="0.2">
      <c r="A1501" s="111"/>
      <c r="B1501" s="111"/>
      <c r="C1501" s="111"/>
      <c r="D1501" s="111"/>
      <c r="E1501" s="111"/>
      <c r="F1501" s="111"/>
      <c r="G1501" s="111"/>
      <c r="H1501" s="111"/>
      <c r="I1501" s="111"/>
      <c r="J1501" s="111"/>
      <c r="K1501" s="111"/>
      <c r="L1501" s="111"/>
      <c r="M1501" s="111"/>
      <c r="N1501" s="111"/>
      <c r="O1501" s="111"/>
      <c r="P1501" s="111"/>
      <c r="Q1501" s="111"/>
      <c r="R1501" s="111"/>
      <c r="S1501" s="111"/>
      <c r="T1501" s="111"/>
      <c r="U1501" s="111"/>
      <c r="V1501" s="111"/>
      <c r="W1501" s="1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</row>
    <row r="1502" spans="1:78" s="45" customFormat="1" x14ac:dyDescent="0.2">
      <c r="A1502" s="111"/>
      <c r="B1502" s="111"/>
      <c r="C1502" s="111"/>
      <c r="D1502" s="111"/>
      <c r="E1502" s="111"/>
      <c r="F1502" s="111"/>
      <c r="G1502" s="111"/>
      <c r="H1502" s="111"/>
      <c r="I1502" s="111"/>
      <c r="J1502" s="111"/>
      <c r="K1502" s="111"/>
      <c r="L1502" s="111"/>
      <c r="M1502" s="111"/>
      <c r="N1502" s="111"/>
      <c r="O1502" s="111"/>
      <c r="P1502" s="111"/>
      <c r="Q1502" s="111"/>
      <c r="R1502" s="111"/>
      <c r="S1502" s="111"/>
      <c r="T1502" s="111"/>
      <c r="U1502" s="111"/>
      <c r="V1502" s="111"/>
      <c r="W1502" s="1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</row>
    <row r="1503" spans="1:78" s="45" customFormat="1" x14ac:dyDescent="0.2">
      <c r="A1503" s="111"/>
      <c r="B1503" s="111"/>
      <c r="C1503" s="111"/>
      <c r="D1503" s="111"/>
      <c r="E1503" s="111"/>
      <c r="F1503" s="111"/>
      <c r="G1503" s="111"/>
      <c r="H1503" s="111"/>
      <c r="I1503" s="111"/>
      <c r="J1503" s="111"/>
      <c r="K1503" s="111"/>
      <c r="L1503" s="111"/>
      <c r="M1503" s="111"/>
      <c r="N1503" s="111"/>
      <c r="O1503" s="111"/>
      <c r="P1503" s="111"/>
      <c r="Q1503" s="111"/>
      <c r="R1503" s="111"/>
      <c r="S1503" s="111"/>
      <c r="T1503" s="111"/>
      <c r="U1503" s="111"/>
      <c r="V1503" s="111"/>
      <c r="W1503" s="1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</row>
    <row r="1504" spans="1:78" s="45" customFormat="1" x14ac:dyDescent="0.2">
      <c r="A1504" s="111"/>
      <c r="B1504" s="111"/>
      <c r="C1504" s="111"/>
      <c r="D1504" s="111"/>
      <c r="E1504" s="111"/>
      <c r="F1504" s="111"/>
      <c r="G1504" s="111"/>
      <c r="H1504" s="111"/>
      <c r="I1504" s="111"/>
      <c r="J1504" s="111"/>
      <c r="K1504" s="111"/>
      <c r="L1504" s="111"/>
      <c r="M1504" s="111"/>
      <c r="N1504" s="111"/>
      <c r="O1504" s="111"/>
      <c r="P1504" s="111"/>
      <c r="Q1504" s="111"/>
      <c r="R1504" s="111"/>
      <c r="S1504" s="111"/>
      <c r="T1504" s="111"/>
      <c r="U1504" s="111"/>
      <c r="V1504" s="111"/>
      <c r="W1504" s="1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</row>
    <row r="1505" spans="1:78" s="45" customFormat="1" x14ac:dyDescent="0.2">
      <c r="A1505" s="111"/>
      <c r="B1505" s="111"/>
      <c r="C1505" s="111"/>
      <c r="D1505" s="111"/>
      <c r="E1505" s="111"/>
      <c r="F1505" s="111"/>
      <c r="G1505" s="111"/>
      <c r="H1505" s="111"/>
      <c r="I1505" s="111"/>
      <c r="J1505" s="111"/>
      <c r="K1505" s="111"/>
      <c r="L1505" s="111"/>
      <c r="M1505" s="111"/>
      <c r="N1505" s="111"/>
      <c r="O1505" s="111"/>
      <c r="P1505" s="111"/>
      <c r="Q1505" s="111"/>
      <c r="R1505" s="111"/>
      <c r="S1505" s="111"/>
      <c r="T1505" s="111"/>
      <c r="U1505" s="111"/>
      <c r="V1505" s="111"/>
      <c r="W1505" s="1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</row>
    <row r="1506" spans="1:78" s="45" customFormat="1" x14ac:dyDescent="0.2">
      <c r="A1506" s="111"/>
      <c r="B1506" s="111"/>
      <c r="C1506" s="111"/>
      <c r="D1506" s="111"/>
      <c r="E1506" s="111"/>
      <c r="F1506" s="111"/>
      <c r="G1506" s="111"/>
      <c r="H1506" s="111"/>
      <c r="I1506" s="111"/>
      <c r="J1506" s="111"/>
      <c r="K1506" s="111"/>
      <c r="L1506" s="111"/>
      <c r="M1506" s="111"/>
      <c r="N1506" s="111"/>
      <c r="O1506" s="111"/>
      <c r="P1506" s="111"/>
      <c r="Q1506" s="111"/>
      <c r="R1506" s="111"/>
      <c r="S1506" s="111"/>
      <c r="T1506" s="111"/>
      <c r="U1506" s="111"/>
      <c r="V1506" s="111"/>
      <c r="W1506" s="1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</row>
    <row r="1507" spans="1:78" s="45" customFormat="1" x14ac:dyDescent="0.2">
      <c r="A1507" s="111"/>
      <c r="B1507" s="111"/>
      <c r="C1507" s="111"/>
      <c r="D1507" s="111"/>
      <c r="E1507" s="111"/>
      <c r="F1507" s="111"/>
      <c r="G1507" s="111"/>
      <c r="H1507" s="111"/>
      <c r="I1507" s="111"/>
      <c r="J1507" s="111"/>
      <c r="K1507" s="111"/>
      <c r="L1507" s="111"/>
      <c r="M1507" s="111"/>
      <c r="N1507" s="111"/>
      <c r="O1507" s="111"/>
      <c r="P1507" s="111"/>
      <c r="Q1507" s="111"/>
      <c r="R1507" s="111"/>
      <c r="S1507" s="111"/>
      <c r="T1507" s="111"/>
      <c r="U1507" s="111"/>
      <c r="V1507" s="111"/>
      <c r="W1507" s="1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</row>
    <row r="1508" spans="1:78" s="45" customFormat="1" x14ac:dyDescent="0.2">
      <c r="A1508" s="111"/>
      <c r="B1508" s="111"/>
      <c r="C1508" s="111"/>
      <c r="D1508" s="111"/>
      <c r="E1508" s="111"/>
      <c r="F1508" s="111"/>
      <c r="G1508" s="111"/>
      <c r="H1508" s="111"/>
      <c r="I1508" s="111"/>
      <c r="J1508" s="111"/>
      <c r="K1508" s="111"/>
      <c r="L1508" s="111"/>
      <c r="M1508" s="111"/>
      <c r="N1508" s="111"/>
      <c r="O1508" s="111"/>
      <c r="P1508" s="111"/>
      <c r="Q1508" s="111"/>
      <c r="R1508" s="111"/>
      <c r="S1508" s="111"/>
      <c r="T1508" s="111"/>
      <c r="U1508" s="111"/>
      <c r="V1508" s="111"/>
      <c r="W1508" s="1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</row>
    <row r="1509" spans="1:78" s="45" customFormat="1" x14ac:dyDescent="0.2">
      <c r="A1509" s="111"/>
      <c r="B1509" s="111"/>
      <c r="C1509" s="111"/>
      <c r="D1509" s="111"/>
      <c r="E1509" s="111"/>
      <c r="F1509" s="111"/>
      <c r="G1509" s="111"/>
      <c r="H1509" s="111"/>
      <c r="I1509" s="111"/>
      <c r="J1509" s="111"/>
      <c r="K1509" s="111"/>
      <c r="L1509" s="111"/>
      <c r="M1509" s="111"/>
      <c r="N1509" s="111"/>
      <c r="O1509" s="111"/>
      <c r="P1509" s="111"/>
      <c r="Q1509" s="111"/>
      <c r="R1509" s="111"/>
      <c r="S1509" s="111"/>
      <c r="T1509" s="111"/>
      <c r="U1509" s="111"/>
      <c r="V1509" s="111"/>
      <c r="W1509" s="1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</row>
    <row r="1510" spans="1:78" s="45" customFormat="1" x14ac:dyDescent="0.2">
      <c r="A1510" s="111"/>
      <c r="B1510" s="111"/>
      <c r="C1510" s="111"/>
      <c r="D1510" s="111"/>
      <c r="E1510" s="111"/>
      <c r="F1510" s="111"/>
      <c r="G1510" s="111"/>
      <c r="H1510" s="111"/>
      <c r="I1510" s="111"/>
      <c r="J1510" s="111"/>
      <c r="K1510" s="111"/>
      <c r="L1510" s="111"/>
      <c r="M1510" s="111"/>
      <c r="N1510" s="111"/>
      <c r="O1510" s="111"/>
      <c r="P1510" s="111"/>
      <c r="Q1510" s="111"/>
      <c r="R1510" s="111"/>
      <c r="S1510" s="111"/>
      <c r="T1510" s="111"/>
      <c r="U1510" s="111"/>
      <c r="V1510" s="111"/>
      <c r="W1510" s="1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</row>
    <row r="1511" spans="1:78" s="45" customFormat="1" x14ac:dyDescent="0.2">
      <c r="A1511" s="111"/>
      <c r="B1511" s="111"/>
      <c r="C1511" s="111"/>
      <c r="D1511" s="111"/>
      <c r="E1511" s="111"/>
      <c r="F1511" s="111"/>
      <c r="G1511" s="111"/>
      <c r="H1511" s="111"/>
      <c r="I1511" s="111"/>
      <c r="J1511" s="111"/>
      <c r="K1511" s="111"/>
      <c r="L1511" s="111"/>
      <c r="M1511" s="111"/>
      <c r="N1511" s="111"/>
      <c r="O1511" s="111"/>
      <c r="P1511" s="111"/>
      <c r="Q1511" s="111"/>
      <c r="R1511" s="111"/>
      <c r="S1511" s="111"/>
      <c r="T1511" s="111"/>
      <c r="U1511" s="111"/>
      <c r="V1511" s="111"/>
      <c r="W1511" s="1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</row>
    <row r="1512" spans="1:78" s="45" customFormat="1" x14ac:dyDescent="0.2">
      <c r="A1512" s="111"/>
      <c r="B1512" s="111"/>
      <c r="C1512" s="111"/>
      <c r="D1512" s="111"/>
      <c r="E1512" s="111"/>
      <c r="F1512" s="111"/>
      <c r="G1512" s="111"/>
      <c r="H1512" s="111"/>
      <c r="I1512" s="111"/>
      <c r="J1512" s="111"/>
      <c r="K1512" s="111"/>
      <c r="L1512" s="111"/>
      <c r="M1512" s="111"/>
      <c r="N1512" s="111"/>
      <c r="O1512" s="111"/>
      <c r="P1512" s="111"/>
      <c r="Q1512" s="111"/>
      <c r="R1512" s="111"/>
      <c r="S1512" s="111"/>
      <c r="T1512" s="111"/>
      <c r="U1512" s="111"/>
      <c r="V1512" s="111"/>
      <c r="W1512" s="1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</row>
    <row r="1513" spans="1:78" s="45" customFormat="1" x14ac:dyDescent="0.2">
      <c r="A1513" s="111"/>
      <c r="B1513" s="111"/>
      <c r="C1513" s="111"/>
      <c r="D1513" s="111"/>
      <c r="E1513" s="111"/>
      <c r="F1513" s="111"/>
      <c r="G1513" s="111"/>
      <c r="H1513" s="111"/>
      <c r="I1513" s="111"/>
      <c r="J1513" s="111"/>
      <c r="K1513" s="111"/>
      <c r="L1513" s="111"/>
      <c r="M1513" s="111"/>
      <c r="N1513" s="111"/>
      <c r="O1513" s="111"/>
      <c r="P1513" s="111"/>
      <c r="Q1513" s="111"/>
      <c r="R1513" s="111"/>
      <c r="S1513" s="111"/>
      <c r="T1513" s="111"/>
      <c r="U1513" s="111"/>
      <c r="V1513" s="111"/>
      <c r="W1513" s="1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</row>
    <row r="1514" spans="1:78" s="45" customFormat="1" x14ac:dyDescent="0.2">
      <c r="A1514" s="111"/>
      <c r="B1514" s="111"/>
      <c r="C1514" s="111"/>
      <c r="D1514" s="111"/>
      <c r="E1514" s="111"/>
      <c r="F1514" s="111"/>
      <c r="G1514" s="111"/>
      <c r="H1514" s="111"/>
      <c r="I1514" s="111"/>
      <c r="J1514" s="111"/>
      <c r="K1514" s="111"/>
      <c r="L1514" s="111"/>
      <c r="M1514" s="111"/>
      <c r="N1514" s="111"/>
      <c r="O1514" s="111"/>
      <c r="P1514" s="111"/>
      <c r="Q1514" s="111"/>
      <c r="R1514" s="111"/>
      <c r="S1514" s="111"/>
      <c r="T1514" s="111"/>
      <c r="U1514" s="111"/>
      <c r="V1514" s="111"/>
      <c r="W1514" s="1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</row>
    <row r="1515" spans="1:78" s="45" customFormat="1" x14ac:dyDescent="0.2">
      <c r="A1515" s="111"/>
      <c r="B1515" s="111"/>
      <c r="C1515" s="111"/>
      <c r="D1515" s="111"/>
      <c r="E1515" s="111"/>
      <c r="F1515" s="111"/>
      <c r="G1515" s="111"/>
      <c r="H1515" s="111"/>
      <c r="I1515" s="111"/>
      <c r="J1515" s="111"/>
      <c r="K1515" s="111"/>
      <c r="L1515" s="111"/>
      <c r="M1515" s="111"/>
      <c r="N1515" s="111"/>
      <c r="O1515" s="111"/>
      <c r="P1515" s="111"/>
      <c r="Q1515" s="111"/>
      <c r="R1515" s="111"/>
      <c r="S1515" s="111"/>
      <c r="T1515" s="111"/>
      <c r="U1515" s="111"/>
      <c r="V1515" s="111"/>
      <c r="W1515" s="1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</row>
    <row r="1516" spans="1:78" s="45" customFormat="1" x14ac:dyDescent="0.2">
      <c r="A1516" s="111"/>
      <c r="B1516" s="111"/>
      <c r="C1516" s="111"/>
      <c r="D1516" s="111"/>
      <c r="E1516" s="111"/>
      <c r="F1516" s="111"/>
      <c r="G1516" s="111"/>
      <c r="H1516" s="111"/>
      <c r="I1516" s="111"/>
      <c r="J1516" s="111"/>
      <c r="K1516" s="111"/>
      <c r="L1516" s="111"/>
      <c r="M1516" s="111"/>
      <c r="N1516" s="111"/>
      <c r="O1516" s="111"/>
      <c r="P1516" s="111"/>
      <c r="Q1516" s="111"/>
      <c r="R1516" s="111"/>
      <c r="S1516" s="111"/>
      <c r="T1516" s="111"/>
      <c r="U1516" s="111"/>
      <c r="V1516" s="111"/>
      <c r="W1516" s="1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</row>
    <row r="1517" spans="1:78" s="45" customFormat="1" x14ac:dyDescent="0.2">
      <c r="A1517" s="111"/>
      <c r="B1517" s="111"/>
      <c r="C1517" s="111"/>
      <c r="D1517" s="111"/>
      <c r="E1517" s="111"/>
      <c r="F1517" s="111"/>
      <c r="G1517" s="111"/>
      <c r="H1517" s="111"/>
      <c r="I1517" s="111"/>
      <c r="J1517" s="111"/>
      <c r="K1517" s="111"/>
      <c r="L1517" s="111"/>
      <c r="M1517" s="111"/>
      <c r="N1517" s="111"/>
      <c r="O1517" s="111"/>
      <c r="P1517" s="111"/>
      <c r="Q1517" s="111"/>
      <c r="R1517" s="111"/>
      <c r="S1517" s="111"/>
      <c r="T1517" s="111"/>
      <c r="U1517" s="111"/>
      <c r="V1517" s="111"/>
      <c r="W1517" s="1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</row>
    <row r="1518" spans="1:78" s="45" customFormat="1" x14ac:dyDescent="0.2">
      <c r="A1518" s="111"/>
      <c r="B1518" s="111"/>
      <c r="C1518" s="111"/>
      <c r="D1518" s="111"/>
      <c r="E1518" s="111"/>
      <c r="F1518" s="111"/>
      <c r="G1518" s="111"/>
      <c r="H1518" s="111"/>
      <c r="I1518" s="111"/>
      <c r="J1518" s="111"/>
      <c r="K1518" s="111"/>
      <c r="L1518" s="111"/>
      <c r="M1518" s="111"/>
      <c r="N1518" s="111"/>
      <c r="O1518" s="111"/>
      <c r="P1518" s="111"/>
      <c r="Q1518" s="111"/>
      <c r="R1518" s="111"/>
      <c r="S1518" s="111"/>
      <c r="T1518" s="111"/>
      <c r="U1518" s="111"/>
      <c r="V1518" s="111"/>
      <c r="W1518" s="1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</row>
    <row r="1519" spans="1:78" s="45" customFormat="1" x14ac:dyDescent="0.2">
      <c r="A1519" s="111"/>
      <c r="B1519" s="111"/>
      <c r="C1519" s="111"/>
      <c r="D1519" s="111"/>
      <c r="E1519" s="111"/>
      <c r="F1519" s="111"/>
      <c r="G1519" s="111"/>
      <c r="H1519" s="111"/>
      <c r="I1519" s="111"/>
      <c r="J1519" s="111"/>
      <c r="K1519" s="111"/>
      <c r="L1519" s="111"/>
      <c r="M1519" s="111"/>
      <c r="N1519" s="111"/>
      <c r="O1519" s="111"/>
      <c r="P1519" s="111"/>
      <c r="Q1519" s="111"/>
      <c r="R1519" s="111"/>
      <c r="S1519" s="111"/>
      <c r="T1519" s="111"/>
      <c r="U1519" s="111"/>
      <c r="V1519" s="111"/>
      <c r="W1519" s="1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</row>
    <row r="1520" spans="1:78" s="45" customFormat="1" x14ac:dyDescent="0.2">
      <c r="A1520" s="111"/>
      <c r="B1520" s="111"/>
      <c r="C1520" s="111"/>
      <c r="D1520" s="111"/>
      <c r="E1520" s="111"/>
      <c r="F1520" s="111"/>
      <c r="G1520" s="111"/>
      <c r="H1520" s="111"/>
      <c r="I1520" s="111"/>
      <c r="J1520" s="111"/>
      <c r="K1520" s="111"/>
      <c r="L1520" s="111"/>
      <c r="M1520" s="111"/>
      <c r="N1520" s="111"/>
      <c r="O1520" s="111"/>
      <c r="P1520" s="111"/>
      <c r="Q1520" s="111"/>
      <c r="R1520" s="111"/>
      <c r="S1520" s="111"/>
      <c r="T1520" s="111"/>
      <c r="U1520" s="111"/>
      <c r="V1520" s="111"/>
      <c r="W1520" s="1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</row>
    <row r="1521" spans="1:78" s="45" customFormat="1" x14ac:dyDescent="0.2">
      <c r="A1521" s="111"/>
      <c r="B1521" s="111"/>
      <c r="C1521" s="111"/>
      <c r="D1521" s="111"/>
      <c r="E1521" s="111"/>
      <c r="F1521" s="111"/>
      <c r="G1521" s="111"/>
      <c r="H1521" s="111"/>
      <c r="I1521" s="111"/>
      <c r="J1521" s="111"/>
      <c r="K1521" s="111"/>
      <c r="L1521" s="111"/>
      <c r="M1521" s="111"/>
      <c r="N1521" s="111"/>
      <c r="O1521" s="111"/>
      <c r="P1521" s="111"/>
      <c r="Q1521" s="111"/>
      <c r="R1521" s="111"/>
      <c r="S1521" s="111"/>
      <c r="T1521" s="111"/>
      <c r="U1521" s="111"/>
      <c r="V1521" s="111"/>
      <c r="W1521" s="1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</row>
    <row r="1522" spans="1:78" s="45" customFormat="1" x14ac:dyDescent="0.2">
      <c r="A1522" s="111"/>
      <c r="B1522" s="111"/>
      <c r="C1522" s="111"/>
      <c r="D1522" s="111"/>
      <c r="E1522" s="111"/>
      <c r="F1522" s="111"/>
      <c r="G1522" s="111"/>
      <c r="H1522" s="111"/>
      <c r="I1522" s="111"/>
      <c r="J1522" s="111"/>
      <c r="K1522" s="111"/>
      <c r="L1522" s="111"/>
      <c r="M1522" s="111"/>
      <c r="N1522" s="111"/>
      <c r="O1522" s="111"/>
      <c r="P1522" s="111"/>
      <c r="Q1522" s="111"/>
      <c r="R1522" s="111"/>
      <c r="S1522" s="111"/>
      <c r="T1522" s="111"/>
      <c r="U1522" s="111"/>
      <c r="V1522" s="111"/>
      <c r="W1522" s="1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</row>
    <row r="1523" spans="1:78" s="45" customFormat="1" x14ac:dyDescent="0.2">
      <c r="A1523" s="111"/>
      <c r="B1523" s="111"/>
      <c r="C1523" s="111"/>
      <c r="D1523" s="111"/>
      <c r="E1523" s="111"/>
      <c r="F1523" s="111"/>
      <c r="G1523" s="111"/>
      <c r="H1523" s="111"/>
      <c r="I1523" s="111"/>
      <c r="J1523" s="111"/>
      <c r="K1523" s="111"/>
      <c r="L1523" s="111"/>
      <c r="M1523" s="111"/>
      <c r="N1523" s="111"/>
      <c r="O1523" s="111"/>
      <c r="P1523" s="111"/>
      <c r="Q1523" s="111"/>
      <c r="R1523" s="111"/>
      <c r="S1523" s="111"/>
      <c r="T1523" s="111"/>
      <c r="U1523" s="111"/>
      <c r="V1523" s="111"/>
      <c r="W1523" s="1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</row>
    <row r="1524" spans="1:78" s="45" customFormat="1" x14ac:dyDescent="0.2">
      <c r="A1524" s="111"/>
      <c r="B1524" s="111"/>
      <c r="C1524" s="111"/>
      <c r="D1524" s="111"/>
      <c r="E1524" s="111"/>
      <c r="F1524" s="111"/>
      <c r="G1524" s="111"/>
      <c r="H1524" s="111"/>
      <c r="I1524" s="111"/>
      <c r="J1524" s="111"/>
      <c r="K1524" s="111"/>
      <c r="L1524" s="111"/>
      <c r="M1524" s="111"/>
      <c r="N1524" s="111"/>
      <c r="O1524" s="111"/>
      <c r="P1524" s="111"/>
      <c r="Q1524" s="111"/>
      <c r="R1524" s="111"/>
      <c r="S1524" s="111"/>
      <c r="T1524" s="111"/>
      <c r="U1524" s="111"/>
      <c r="V1524" s="111"/>
      <c r="W1524" s="1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</row>
    <row r="1525" spans="1:78" s="45" customFormat="1" x14ac:dyDescent="0.2">
      <c r="A1525" s="111"/>
      <c r="B1525" s="111"/>
      <c r="C1525" s="111"/>
      <c r="D1525" s="111"/>
      <c r="E1525" s="111"/>
      <c r="F1525" s="111"/>
      <c r="G1525" s="111"/>
      <c r="H1525" s="111"/>
      <c r="I1525" s="111"/>
      <c r="J1525" s="111"/>
      <c r="K1525" s="111"/>
      <c r="L1525" s="111"/>
      <c r="M1525" s="111"/>
      <c r="N1525" s="111"/>
      <c r="O1525" s="111"/>
      <c r="P1525" s="111"/>
      <c r="Q1525" s="111"/>
      <c r="R1525" s="111"/>
      <c r="S1525" s="111"/>
      <c r="T1525" s="111"/>
      <c r="U1525" s="111"/>
      <c r="V1525" s="111"/>
      <c r="W1525" s="1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</row>
    <row r="1526" spans="1:78" s="45" customFormat="1" x14ac:dyDescent="0.2">
      <c r="A1526" s="111"/>
      <c r="B1526" s="111"/>
      <c r="C1526" s="111"/>
      <c r="D1526" s="111"/>
      <c r="E1526" s="111"/>
      <c r="F1526" s="111"/>
      <c r="G1526" s="111"/>
      <c r="H1526" s="111"/>
      <c r="I1526" s="111"/>
      <c r="J1526" s="111"/>
      <c r="K1526" s="111"/>
      <c r="L1526" s="111"/>
      <c r="M1526" s="111"/>
      <c r="N1526" s="111"/>
      <c r="O1526" s="111"/>
      <c r="P1526" s="111"/>
      <c r="Q1526" s="111"/>
      <c r="R1526" s="111"/>
      <c r="S1526" s="111"/>
      <c r="T1526" s="111"/>
      <c r="U1526" s="111"/>
      <c r="V1526" s="111"/>
      <c r="W1526" s="1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</row>
    <row r="1527" spans="1:78" s="45" customFormat="1" x14ac:dyDescent="0.2">
      <c r="A1527" s="111"/>
      <c r="B1527" s="111"/>
      <c r="C1527" s="111"/>
      <c r="D1527" s="111"/>
      <c r="E1527" s="111"/>
      <c r="F1527" s="111"/>
      <c r="G1527" s="111"/>
      <c r="H1527" s="111"/>
      <c r="I1527" s="111"/>
      <c r="J1527" s="111"/>
      <c r="K1527" s="111"/>
      <c r="L1527" s="111"/>
      <c r="M1527" s="111"/>
      <c r="N1527" s="111"/>
      <c r="O1527" s="111"/>
      <c r="P1527" s="111"/>
      <c r="Q1527" s="111"/>
      <c r="R1527" s="111"/>
      <c r="S1527" s="111"/>
      <c r="T1527" s="111"/>
      <c r="U1527" s="111"/>
      <c r="V1527" s="111"/>
      <c r="W1527" s="1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</row>
    <row r="1528" spans="1:78" s="45" customFormat="1" x14ac:dyDescent="0.2">
      <c r="A1528" s="111"/>
      <c r="B1528" s="111"/>
      <c r="C1528" s="111"/>
      <c r="D1528" s="111"/>
      <c r="E1528" s="111"/>
      <c r="F1528" s="111"/>
      <c r="G1528" s="111"/>
      <c r="H1528" s="111"/>
      <c r="I1528" s="111"/>
      <c r="J1528" s="111"/>
      <c r="K1528" s="111"/>
      <c r="L1528" s="111"/>
      <c r="M1528" s="111"/>
      <c r="N1528" s="111"/>
      <c r="O1528" s="111"/>
      <c r="P1528" s="111"/>
      <c r="Q1528" s="111"/>
      <c r="R1528" s="111"/>
      <c r="S1528" s="111"/>
      <c r="T1528" s="111"/>
      <c r="U1528" s="111"/>
      <c r="V1528" s="111"/>
      <c r="W1528" s="1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</row>
    <row r="1529" spans="1:78" s="45" customFormat="1" x14ac:dyDescent="0.2">
      <c r="A1529" s="111"/>
      <c r="B1529" s="111"/>
      <c r="C1529" s="111"/>
      <c r="D1529" s="111"/>
      <c r="E1529" s="111"/>
      <c r="F1529" s="111"/>
      <c r="G1529" s="111"/>
      <c r="H1529" s="111"/>
      <c r="I1529" s="111"/>
      <c r="J1529" s="111"/>
      <c r="K1529" s="111"/>
      <c r="L1529" s="111"/>
      <c r="M1529" s="111"/>
      <c r="N1529" s="111"/>
      <c r="O1529" s="111"/>
      <c r="P1529" s="111"/>
      <c r="Q1529" s="111"/>
      <c r="R1529" s="111"/>
      <c r="S1529" s="111"/>
      <c r="T1529" s="111"/>
      <c r="U1529" s="111"/>
      <c r="V1529" s="111"/>
      <c r="W1529" s="1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</row>
    <row r="1530" spans="1:78" s="45" customFormat="1" x14ac:dyDescent="0.2">
      <c r="A1530" s="111"/>
      <c r="B1530" s="111"/>
      <c r="C1530" s="111"/>
      <c r="D1530" s="111"/>
      <c r="E1530" s="111"/>
      <c r="F1530" s="111"/>
      <c r="G1530" s="111"/>
      <c r="H1530" s="111"/>
      <c r="I1530" s="111"/>
      <c r="J1530" s="111"/>
      <c r="K1530" s="111"/>
      <c r="L1530" s="111"/>
      <c r="M1530" s="111"/>
      <c r="N1530" s="111"/>
      <c r="O1530" s="111"/>
      <c r="P1530" s="111"/>
      <c r="Q1530" s="111"/>
      <c r="R1530" s="111"/>
      <c r="S1530" s="111"/>
      <c r="T1530" s="111"/>
      <c r="U1530" s="111"/>
      <c r="V1530" s="111"/>
      <c r="W1530" s="1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</row>
    <row r="1531" spans="1:78" s="45" customFormat="1" x14ac:dyDescent="0.2">
      <c r="A1531" s="111"/>
      <c r="B1531" s="111"/>
      <c r="C1531" s="111"/>
      <c r="D1531" s="111"/>
      <c r="E1531" s="111"/>
      <c r="F1531" s="111"/>
      <c r="G1531" s="111"/>
      <c r="H1531" s="111"/>
      <c r="I1531" s="111"/>
      <c r="J1531" s="111"/>
      <c r="K1531" s="111"/>
      <c r="L1531" s="111"/>
      <c r="M1531" s="111"/>
      <c r="N1531" s="111"/>
      <c r="O1531" s="111"/>
      <c r="P1531" s="111"/>
      <c r="Q1531" s="111"/>
      <c r="R1531" s="111"/>
      <c r="S1531" s="111"/>
      <c r="T1531" s="111"/>
      <c r="U1531" s="111"/>
      <c r="V1531" s="111"/>
      <c r="W1531" s="1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</row>
    <row r="1532" spans="1:78" s="45" customFormat="1" x14ac:dyDescent="0.2">
      <c r="A1532" s="111"/>
      <c r="B1532" s="111"/>
      <c r="C1532" s="111"/>
      <c r="D1532" s="111"/>
      <c r="E1532" s="111"/>
      <c r="F1532" s="111"/>
      <c r="G1532" s="111"/>
      <c r="H1532" s="111"/>
      <c r="I1532" s="111"/>
      <c r="J1532" s="111"/>
      <c r="K1532" s="111"/>
      <c r="L1532" s="111"/>
      <c r="M1532" s="111"/>
      <c r="N1532" s="111"/>
      <c r="O1532" s="111"/>
      <c r="P1532" s="111"/>
      <c r="Q1532" s="111"/>
      <c r="R1532" s="111"/>
      <c r="S1532" s="111"/>
      <c r="T1532" s="111"/>
      <c r="U1532" s="111"/>
      <c r="V1532" s="111"/>
      <c r="W1532" s="1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</row>
    <row r="1533" spans="1:78" s="45" customFormat="1" x14ac:dyDescent="0.2">
      <c r="A1533" s="111"/>
      <c r="B1533" s="111"/>
      <c r="C1533" s="111"/>
      <c r="D1533" s="111"/>
      <c r="E1533" s="111"/>
      <c r="F1533" s="111"/>
      <c r="G1533" s="111"/>
      <c r="H1533" s="111"/>
      <c r="I1533" s="111"/>
      <c r="J1533" s="111"/>
      <c r="K1533" s="111"/>
      <c r="L1533" s="111"/>
      <c r="M1533" s="111"/>
      <c r="N1533" s="111"/>
      <c r="O1533" s="111"/>
      <c r="P1533" s="111"/>
      <c r="Q1533" s="111"/>
      <c r="R1533" s="111"/>
      <c r="S1533" s="111"/>
      <c r="T1533" s="111"/>
      <c r="U1533" s="111"/>
      <c r="V1533" s="111"/>
      <c r="W1533" s="1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</row>
    <row r="1534" spans="1:78" s="45" customFormat="1" x14ac:dyDescent="0.2">
      <c r="A1534" s="111"/>
      <c r="B1534" s="111"/>
      <c r="C1534" s="111"/>
      <c r="D1534" s="111"/>
      <c r="E1534" s="111"/>
      <c r="F1534" s="111"/>
      <c r="G1534" s="111"/>
      <c r="H1534" s="111"/>
      <c r="I1534" s="111"/>
      <c r="J1534" s="111"/>
      <c r="K1534" s="111"/>
      <c r="L1534" s="111"/>
      <c r="M1534" s="111"/>
      <c r="N1534" s="111"/>
      <c r="O1534" s="111"/>
      <c r="P1534" s="111"/>
      <c r="Q1534" s="111"/>
      <c r="R1534" s="111"/>
      <c r="S1534" s="111"/>
      <c r="T1534" s="111"/>
      <c r="U1534" s="111"/>
      <c r="V1534" s="111"/>
      <c r="W1534" s="1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</row>
    <row r="1535" spans="1:78" s="45" customFormat="1" x14ac:dyDescent="0.2">
      <c r="A1535" s="111"/>
      <c r="B1535" s="111"/>
      <c r="C1535" s="111"/>
      <c r="D1535" s="111"/>
      <c r="E1535" s="111"/>
      <c r="F1535" s="111"/>
      <c r="G1535" s="111"/>
      <c r="H1535" s="111"/>
      <c r="I1535" s="111"/>
      <c r="J1535" s="111"/>
      <c r="K1535" s="111"/>
      <c r="L1535" s="111"/>
      <c r="M1535" s="111"/>
      <c r="N1535" s="111"/>
      <c r="O1535" s="111"/>
      <c r="P1535" s="111"/>
      <c r="Q1535" s="111"/>
      <c r="R1535" s="111"/>
      <c r="S1535" s="111"/>
      <c r="T1535" s="111"/>
      <c r="U1535" s="111"/>
      <c r="V1535" s="111"/>
      <c r="W1535" s="1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</row>
    <row r="1536" spans="1:78" s="45" customFormat="1" x14ac:dyDescent="0.2">
      <c r="A1536" s="111"/>
      <c r="B1536" s="111"/>
      <c r="C1536" s="111"/>
      <c r="D1536" s="111"/>
      <c r="E1536" s="111"/>
      <c r="F1536" s="111"/>
      <c r="G1536" s="111"/>
      <c r="H1536" s="111"/>
      <c r="I1536" s="111"/>
      <c r="J1536" s="111"/>
      <c r="K1536" s="111"/>
      <c r="L1536" s="111"/>
      <c r="M1536" s="111"/>
      <c r="N1536" s="111"/>
      <c r="O1536" s="111"/>
      <c r="P1536" s="111"/>
      <c r="Q1536" s="111"/>
      <c r="R1536" s="111"/>
      <c r="S1536" s="111"/>
      <c r="T1536" s="111"/>
      <c r="U1536" s="111"/>
      <c r="V1536" s="111"/>
      <c r="W1536" s="1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</row>
    <row r="1537" spans="1:78" s="45" customFormat="1" x14ac:dyDescent="0.2">
      <c r="A1537" s="111"/>
      <c r="B1537" s="111"/>
      <c r="C1537" s="111"/>
      <c r="D1537" s="111"/>
      <c r="E1537" s="111"/>
      <c r="F1537" s="111"/>
      <c r="G1537" s="111"/>
      <c r="H1537" s="111"/>
      <c r="I1537" s="111"/>
      <c r="J1537" s="111"/>
      <c r="K1537" s="111"/>
      <c r="L1537" s="111"/>
      <c r="M1537" s="111"/>
      <c r="N1537" s="111"/>
      <c r="O1537" s="111"/>
      <c r="P1537" s="111"/>
      <c r="Q1537" s="111"/>
      <c r="R1537" s="111"/>
      <c r="S1537" s="111"/>
      <c r="T1537" s="111"/>
      <c r="U1537" s="111"/>
      <c r="V1537" s="111"/>
      <c r="W1537" s="1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</row>
    <row r="1538" spans="1:78" s="45" customFormat="1" x14ac:dyDescent="0.2">
      <c r="A1538" s="111"/>
      <c r="B1538" s="111"/>
      <c r="C1538" s="111"/>
      <c r="D1538" s="111"/>
      <c r="E1538" s="111"/>
      <c r="F1538" s="111"/>
      <c r="G1538" s="111"/>
      <c r="H1538" s="111"/>
      <c r="I1538" s="111"/>
      <c r="J1538" s="111"/>
      <c r="K1538" s="111"/>
      <c r="L1538" s="111"/>
      <c r="M1538" s="111"/>
      <c r="N1538" s="111"/>
      <c r="O1538" s="111"/>
      <c r="P1538" s="111"/>
      <c r="Q1538" s="111"/>
      <c r="R1538" s="111"/>
      <c r="S1538" s="111"/>
      <c r="T1538" s="111"/>
      <c r="U1538" s="111"/>
      <c r="V1538" s="111"/>
      <c r="W1538" s="1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</row>
    <row r="1539" spans="1:78" s="45" customFormat="1" x14ac:dyDescent="0.2">
      <c r="A1539" s="111"/>
      <c r="B1539" s="111"/>
      <c r="C1539" s="111"/>
      <c r="D1539" s="111"/>
      <c r="E1539" s="111"/>
      <c r="F1539" s="111"/>
      <c r="G1539" s="111"/>
      <c r="H1539" s="111"/>
      <c r="I1539" s="111"/>
      <c r="J1539" s="111"/>
      <c r="K1539" s="111"/>
      <c r="L1539" s="111"/>
      <c r="M1539" s="111"/>
      <c r="N1539" s="111"/>
      <c r="O1539" s="111"/>
      <c r="P1539" s="111"/>
      <c r="Q1539" s="111"/>
      <c r="R1539" s="111"/>
      <c r="S1539" s="111"/>
      <c r="T1539" s="111"/>
      <c r="U1539" s="111"/>
      <c r="V1539" s="111"/>
      <c r="W1539" s="1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</row>
    <row r="1540" spans="1:78" s="45" customFormat="1" x14ac:dyDescent="0.2">
      <c r="A1540" s="111"/>
      <c r="B1540" s="111"/>
      <c r="C1540" s="111"/>
      <c r="D1540" s="111"/>
      <c r="E1540" s="111"/>
      <c r="F1540" s="111"/>
      <c r="G1540" s="111"/>
      <c r="H1540" s="111"/>
      <c r="I1540" s="111"/>
      <c r="J1540" s="111"/>
      <c r="K1540" s="111"/>
      <c r="L1540" s="111"/>
      <c r="M1540" s="111"/>
      <c r="N1540" s="111"/>
      <c r="O1540" s="111"/>
      <c r="P1540" s="111"/>
      <c r="Q1540" s="111"/>
      <c r="R1540" s="111"/>
      <c r="S1540" s="111"/>
      <c r="T1540" s="111"/>
      <c r="U1540" s="111"/>
      <c r="V1540" s="111"/>
      <c r="W1540" s="1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</row>
    <row r="1541" spans="1:78" s="45" customFormat="1" x14ac:dyDescent="0.2">
      <c r="A1541" s="111"/>
      <c r="B1541" s="111"/>
      <c r="C1541" s="111"/>
      <c r="D1541" s="111"/>
      <c r="E1541" s="111"/>
      <c r="F1541" s="111"/>
      <c r="G1541" s="111"/>
      <c r="H1541" s="111"/>
      <c r="I1541" s="111"/>
      <c r="J1541" s="111"/>
      <c r="K1541" s="111"/>
      <c r="L1541" s="111"/>
      <c r="M1541" s="111"/>
      <c r="N1541" s="111"/>
      <c r="O1541" s="111"/>
      <c r="P1541" s="111"/>
      <c r="Q1541" s="111"/>
      <c r="R1541" s="111"/>
      <c r="S1541" s="111"/>
      <c r="T1541" s="111"/>
      <c r="U1541" s="111"/>
      <c r="V1541" s="111"/>
      <c r="W1541" s="1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</row>
    <row r="1542" spans="1:78" s="45" customFormat="1" x14ac:dyDescent="0.2">
      <c r="A1542" s="111"/>
      <c r="B1542" s="111"/>
      <c r="C1542" s="111"/>
      <c r="D1542" s="111"/>
      <c r="E1542" s="111"/>
      <c r="F1542" s="111"/>
      <c r="G1542" s="111"/>
      <c r="H1542" s="111"/>
      <c r="I1542" s="111"/>
      <c r="J1542" s="111"/>
      <c r="K1542" s="111"/>
      <c r="L1542" s="111"/>
      <c r="M1542" s="111"/>
      <c r="N1542" s="111"/>
      <c r="O1542" s="111"/>
      <c r="P1542" s="111"/>
      <c r="Q1542" s="111"/>
      <c r="R1542" s="111"/>
      <c r="S1542" s="111"/>
      <c r="T1542" s="111"/>
      <c r="U1542" s="111"/>
      <c r="V1542" s="111"/>
      <c r="W1542" s="1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</row>
    <row r="1543" spans="1:78" s="45" customFormat="1" x14ac:dyDescent="0.2">
      <c r="A1543" s="111"/>
      <c r="B1543" s="111"/>
      <c r="C1543" s="111"/>
      <c r="D1543" s="111"/>
      <c r="E1543" s="111"/>
      <c r="F1543" s="111"/>
      <c r="G1543" s="111"/>
      <c r="H1543" s="111"/>
      <c r="I1543" s="111"/>
      <c r="J1543" s="111"/>
      <c r="K1543" s="111"/>
      <c r="L1543" s="111"/>
      <c r="M1543" s="111"/>
      <c r="N1543" s="111"/>
      <c r="O1543" s="111"/>
      <c r="P1543" s="111"/>
      <c r="Q1543" s="111"/>
      <c r="R1543" s="111"/>
      <c r="S1543" s="111"/>
      <c r="T1543" s="111"/>
      <c r="U1543" s="111"/>
      <c r="V1543" s="111"/>
      <c r="W1543" s="1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</row>
    <row r="1544" spans="1:78" s="45" customFormat="1" x14ac:dyDescent="0.2">
      <c r="A1544" s="111"/>
      <c r="B1544" s="111"/>
      <c r="C1544" s="111"/>
      <c r="D1544" s="111"/>
      <c r="E1544" s="111"/>
      <c r="F1544" s="111"/>
      <c r="G1544" s="111"/>
      <c r="H1544" s="111"/>
      <c r="I1544" s="111"/>
      <c r="J1544" s="111"/>
      <c r="K1544" s="111"/>
      <c r="L1544" s="111"/>
      <c r="M1544" s="111"/>
      <c r="N1544" s="111"/>
      <c r="O1544" s="111"/>
      <c r="P1544" s="111"/>
      <c r="Q1544" s="111"/>
      <c r="R1544" s="111"/>
      <c r="S1544" s="111"/>
      <c r="T1544" s="111"/>
      <c r="U1544" s="111"/>
      <c r="V1544" s="111"/>
      <c r="W1544" s="1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</row>
    <row r="1545" spans="1:78" s="45" customFormat="1" x14ac:dyDescent="0.2">
      <c r="A1545" s="111"/>
      <c r="B1545" s="111"/>
      <c r="C1545" s="111"/>
      <c r="D1545" s="111"/>
      <c r="E1545" s="111"/>
      <c r="F1545" s="111"/>
      <c r="G1545" s="111"/>
      <c r="H1545" s="111"/>
      <c r="I1545" s="111"/>
      <c r="J1545" s="111"/>
      <c r="K1545" s="111"/>
      <c r="L1545" s="111"/>
      <c r="M1545" s="111"/>
      <c r="N1545" s="111"/>
      <c r="O1545" s="111"/>
      <c r="P1545" s="111"/>
      <c r="Q1545" s="111"/>
      <c r="R1545" s="111"/>
      <c r="S1545" s="111"/>
      <c r="T1545" s="111"/>
      <c r="U1545" s="111"/>
      <c r="V1545" s="111"/>
      <c r="W1545" s="1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</row>
    <row r="1546" spans="1:78" s="45" customFormat="1" x14ac:dyDescent="0.2">
      <c r="A1546" s="111"/>
      <c r="B1546" s="111"/>
      <c r="C1546" s="111"/>
      <c r="D1546" s="111"/>
      <c r="E1546" s="111"/>
      <c r="F1546" s="111"/>
      <c r="G1546" s="111"/>
      <c r="H1546" s="111"/>
      <c r="I1546" s="111"/>
      <c r="J1546" s="111"/>
      <c r="K1546" s="111"/>
      <c r="L1546" s="111"/>
      <c r="M1546" s="111"/>
      <c r="N1546" s="111"/>
      <c r="O1546" s="111"/>
      <c r="P1546" s="111"/>
      <c r="Q1546" s="111"/>
      <c r="R1546" s="111"/>
      <c r="S1546" s="111"/>
      <c r="T1546" s="111"/>
      <c r="U1546" s="111"/>
      <c r="V1546" s="111"/>
      <c r="W1546" s="1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</row>
    <row r="1547" spans="1:78" s="45" customFormat="1" x14ac:dyDescent="0.2">
      <c r="A1547" s="111"/>
      <c r="B1547" s="111"/>
      <c r="C1547" s="111"/>
      <c r="D1547" s="111"/>
      <c r="E1547" s="111"/>
      <c r="F1547" s="111"/>
      <c r="G1547" s="111"/>
      <c r="H1547" s="111"/>
      <c r="I1547" s="111"/>
      <c r="J1547" s="111"/>
      <c r="K1547" s="111"/>
      <c r="L1547" s="111"/>
      <c r="M1547" s="111"/>
      <c r="N1547" s="111"/>
      <c r="O1547" s="111"/>
      <c r="P1547" s="111"/>
      <c r="Q1547" s="111"/>
      <c r="R1547" s="111"/>
      <c r="S1547" s="111"/>
      <c r="T1547" s="111"/>
      <c r="U1547" s="111"/>
      <c r="V1547" s="111"/>
      <c r="W1547" s="1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</row>
    <row r="1548" spans="1:78" s="45" customFormat="1" x14ac:dyDescent="0.2">
      <c r="A1548" s="111"/>
      <c r="B1548" s="111"/>
      <c r="C1548" s="111"/>
      <c r="D1548" s="111"/>
      <c r="E1548" s="111"/>
      <c r="F1548" s="111"/>
      <c r="G1548" s="111"/>
      <c r="H1548" s="111"/>
      <c r="I1548" s="111"/>
      <c r="J1548" s="111"/>
      <c r="K1548" s="111"/>
      <c r="L1548" s="111"/>
      <c r="M1548" s="111"/>
      <c r="N1548" s="111"/>
      <c r="O1548" s="111"/>
      <c r="P1548" s="111"/>
      <c r="Q1548" s="111"/>
      <c r="R1548" s="111"/>
      <c r="S1548" s="111"/>
      <c r="T1548" s="111"/>
      <c r="U1548" s="111"/>
      <c r="V1548" s="111"/>
      <c r="W1548" s="1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</row>
    <row r="1549" spans="1:78" s="45" customFormat="1" x14ac:dyDescent="0.2">
      <c r="A1549" s="111"/>
      <c r="B1549" s="111"/>
      <c r="C1549" s="111"/>
      <c r="D1549" s="111"/>
      <c r="E1549" s="111"/>
      <c r="F1549" s="111"/>
      <c r="G1549" s="111"/>
      <c r="H1549" s="111"/>
      <c r="I1549" s="111"/>
      <c r="J1549" s="111"/>
      <c r="K1549" s="111"/>
      <c r="L1549" s="111"/>
      <c r="M1549" s="111"/>
      <c r="N1549" s="111"/>
      <c r="O1549" s="111"/>
      <c r="P1549" s="111"/>
      <c r="Q1549" s="111"/>
      <c r="R1549" s="111"/>
      <c r="S1549" s="111"/>
      <c r="T1549" s="111"/>
      <c r="U1549" s="111"/>
      <c r="V1549" s="111"/>
      <c r="W1549" s="1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</row>
    <row r="1550" spans="1:78" s="45" customFormat="1" x14ac:dyDescent="0.2">
      <c r="A1550" s="111"/>
      <c r="B1550" s="111"/>
      <c r="C1550" s="111"/>
      <c r="D1550" s="111"/>
      <c r="E1550" s="111"/>
      <c r="F1550" s="111"/>
      <c r="G1550" s="111"/>
      <c r="H1550" s="111"/>
      <c r="I1550" s="111"/>
      <c r="J1550" s="111"/>
      <c r="K1550" s="111"/>
      <c r="L1550" s="111"/>
      <c r="M1550" s="111"/>
      <c r="N1550" s="111"/>
      <c r="O1550" s="111"/>
      <c r="P1550" s="111"/>
      <c r="Q1550" s="111"/>
      <c r="R1550" s="111"/>
      <c r="S1550" s="111"/>
      <c r="T1550" s="111"/>
      <c r="U1550" s="111"/>
      <c r="V1550" s="111"/>
      <c r="W1550" s="1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</row>
    <row r="1551" spans="1:78" s="45" customFormat="1" x14ac:dyDescent="0.2">
      <c r="A1551" s="111"/>
      <c r="B1551" s="111"/>
      <c r="C1551" s="111"/>
      <c r="D1551" s="111"/>
      <c r="E1551" s="111"/>
      <c r="F1551" s="111"/>
      <c r="G1551" s="111"/>
      <c r="H1551" s="111"/>
      <c r="I1551" s="111"/>
      <c r="J1551" s="111"/>
      <c r="K1551" s="111"/>
      <c r="L1551" s="111"/>
      <c r="M1551" s="111"/>
      <c r="N1551" s="111"/>
      <c r="O1551" s="111"/>
      <c r="P1551" s="111"/>
      <c r="Q1551" s="111"/>
      <c r="R1551" s="111"/>
      <c r="S1551" s="111"/>
      <c r="T1551" s="111"/>
      <c r="U1551" s="111"/>
      <c r="V1551" s="111"/>
      <c r="W1551" s="1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</row>
    <row r="1552" spans="1:78" s="45" customFormat="1" x14ac:dyDescent="0.2">
      <c r="A1552" s="111"/>
      <c r="B1552" s="111"/>
      <c r="C1552" s="111"/>
      <c r="D1552" s="111"/>
      <c r="E1552" s="111"/>
      <c r="F1552" s="111"/>
      <c r="G1552" s="111"/>
      <c r="H1552" s="111"/>
      <c r="I1552" s="111"/>
      <c r="J1552" s="111"/>
      <c r="K1552" s="111"/>
      <c r="L1552" s="111"/>
      <c r="M1552" s="111"/>
      <c r="N1552" s="111"/>
      <c r="O1552" s="111"/>
      <c r="P1552" s="111"/>
      <c r="Q1552" s="111"/>
      <c r="R1552" s="111"/>
      <c r="S1552" s="111"/>
      <c r="T1552" s="111"/>
      <c r="U1552" s="111"/>
      <c r="V1552" s="111"/>
      <c r="W1552" s="1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</row>
    <row r="1553" spans="1:78" s="45" customFormat="1" x14ac:dyDescent="0.2">
      <c r="A1553" s="111"/>
      <c r="B1553" s="111"/>
      <c r="C1553" s="111"/>
      <c r="D1553" s="111"/>
      <c r="E1553" s="111"/>
      <c r="F1553" s="111"/>
      <c r="G1553" s="111"/>
      <c r="H1553" s="111"/>
      <c r="I1553" s="111"/>
      <c r="J1553" s="111"/>
      <c r="K1553" s="111"/>
      <c r="L1553" s="111"/>
      <c r="M1553" s="111"/>
      <c r="N1553" s="111"/>
      <c r="O1553" s="111"/>
      <c r="P1553" s="111"/>
      <c r="Q1553" s="111"/>
      <c r="R1553" s="111"/>
      <c r="S1553" s="111"/>
      <c r="T1553" s="111"/>
      <c r="U1553" s="111"/>
      <c r="V1553" s="111"/>
      <c r="W1553" s="1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</row>
    <row r="1554" spans="1:78" s="45" customFormat="1" x14ac:dyDescent="0.2">
      <c r="A1554" s="111"/>
      <c r="B1554" s="111"/>
      <c r="C1554" s="111"/>
      <c r="D1554" s="111"/>
      <c r="E1554" s="111"/>
      <c r="F1554" s="111"/>
      <c r="G1554" s="111"/>
      <c r="H1554" s="111"/>
      <c r="I1554" s="111"/>
      <c r="J1554" s="111"/>
      <c r="K1554" s="111"/>
      <c r="L1554" s="111"/>
      <c r="M1554" s="111"/>
      <c r="N1554" s="111"/>
      <c r="O1554" s="111"/>
      <c r="P1554" s="111"/>
      <c r="Q1554" s="111"/>
      <c r="R1554" s="111"/>
      <c r="S1554" s="111"/>
      <c r="T1554" s="111"/>
      <c r="U1554" s="111"/>
      <c r="V1554" s="111"/>
      <c r="W1554" s="1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</row>
    <row r="1555" spans="1:78" s="45" customFormat="1" x14ac:dyDescent="0.2">
      <c r="A1555" s="111"/>
      <c r="B1555" s="111"/>
      <c r="C1555" s="111"/>
      <c r="D1555" s="111"/>
      <c r="E1555" s="111"/>
      <c r="F1555" s="111"/>
      <c r="G1555" s="111"/>
      <c r="H1555" s="111"/>
      <c r="I1555" s="111"/>
      <c r="J1555" s="111"/>
      <c r="K1555" s="111"/>
      <c r="L1555" s="111"/>
      <c r="M1555" s="111"/>
      <c r="N1555" s="111"/>
      <c r="O1555" s="111"/>
      <c r="P1555" s="111"/>
      <c r="Q1555" s="111"/>
      <c r="R1555" s="111"/>
      <c r="S1555" s="111"/>
      <c r="T1555" s="111"/>
      <c r="U1555" s="111"/>
      <c r="V1555" s="111"/>
      <c r="W1555" s="1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</row>
    <row r="1556" spans="1:78" s="45" customFormat="1" x14ac:dyDescent="0.2">
      <c r="A1556" s="111"/>
      <c r="B1556" s="111"/>
      <c r="C1556" s="111"/>
      <c r="D1556" s="111"/>
      <c r="E1556" s="111"/>
      <c r="F1556" s="111"/>
      <c r="G1556" s="111"/>
      <c r="H1556" s="111"/>
      <c r="I1556" s="111"/>
      <c r="J1556" s="111"/>
      <c r="K1556" s="111"/>
      <c r="L1556" s="111"/>
      <c r="M1556" s="111"/>
      <c r="N1556" s="111"/>
      <c r="O1556" s="111"/>
      <c r="P1556" s="111"/>
      <c r="Q1556" s="111"/>
      <c r="R1556" s="111"/>
      <c r="S1556" s="111"/>
      <c r="T1556" s="111"/>
      <c r="U1556" s="111"/>
      <c r="V1556" s="111"/>
      <c r="W1556" s="1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</row>
    <row r="1557" spans="1:78" s="45" customFormat="1" x14ac:dyDescent="0.2">
      <c r="A1557" s="111"/>
      <c r="B1557" s="111"/>
      <c r="C1557" s="111"/>
      <c r="D1557" s="111"/>
      <c r="E1557" s="111"/>
      <c r="F1557" s="111"/>
      <c r="G1557" s="111"/>
      <c r="H1557" s="111"/>
      <c r="I1557" s="111"/>
      <c r="J1557" s="111"/>
      <c r="K1557" s="111"/>
      <c r="L1557" s="111"/>
      <c r="M1557" s="111"/>
      <c r="N1557" s="111"/>
      <c r="O1557" s="111"/>
      <c r="P1557" s="111"/>
      <c r="Q1557" s="111"/>
      <c r="R1557" s="111"/>
      <c r="S1557" s="111"/>
      <c r="T1557" s="111"/>
      <c r="U1557" s="111"/>
      <c r="V1557" s="111"/>
      <c r="W1557" s="1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</row>
    <row r="1558" spans="1:78" s="45" customFormat="1" x14ac:dyDescent="0.2">
      <c r="A1558" s="111"/>
      <c r="B1558" s="111"/>
      <c r="C1558" s="111"/>
      <c r="D1558" s="111"/>
      <c r="E1558" s="111"/>
      <c r="F1558" s="111"/>
      <c r="G1558" s="111"/>
      <c r="H1558" s="111"/>
      <c r="I1558" s="111"/>
      <c r="J1558" s="111"/>
      <c r="K1558" s="111"/>
      <c r="L1558" s="111"/>
      <c r="M1558" s="111"/>
      <c r="N1558" s="111"/>
      <c r="O1558" s="111"/>
      <c r="P1558" s="111"/>
      <c r="Q1558" s="111"/>
      <c r="R1558" s="111"/>
      <c r="S1558" s="111"/>
      <c r="T1558" s="111"/>
      <c r="U1558" s="111"/>
      <c r="V1558" s="111"/>
      <c r="W1558" s="1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</row>
    <row r="1559" spans="1:78" s="45" customFormat="1" x14ac:dyDescent="0.2">
      <c r="A1559" s="111"/>
      <c r="B1559" s="111"/>
      <c r="C1559" s="111"/>
      <c r="D1559" s="111"/>
      <c r="E1559" s="111"/>
      <c r="F1559" s="111"/>
      <c r="G1559" s="111"/>
      <c r="H1559" s="111"/>
      <c r="I1559" s="111"/>
      <c r="J1559" s="111"/>
      <c r="K1559" s="111"/>
      <c r="L1559" s="111"/>
      <c r="M1559" s="111"/>
      <c r="N1559" s="111"/>
      <c r="O1559" s="111"/>
      <c r="P1559" s="111"/>
      <c r="Q1559" s="111"/>
      <c r="R1559" s="111"/>
      <c r="S1559" s="111"/>
      <c r="T1559" s="111"/>
      <c r="U1559" s="111"/>
      <c r="V1559" s="111"/>
      <c r="W1559" s="1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</row>
    <row r="1560" spans="1:78" s="45" customFormat="1" x14ac:dyDescent="0.2">
      <c r="A1560" s="111"/>
      <c r="B1560" s="111"/>
      <c r="C1560" s="111"/>
      <c r="D1560" s="111"/>
      <c r="E1560" s="111"/>
      <c r="F1560" s="111"/>
      <c r="G1560" s="111"/>
      <c r="H1560" s="111"/>
      <c r="I1560" s="111"/>
      <c r="J1560" s="111"/>
      <c r="K1560" s="111"/>
      <c r="L1560" s="111"/>
      <c r="M1560" s="111"/>
      <c r="N1560" s="111"/>
      <c r="O1560" s="111"/>
      <c r="P1560" s="111"/>
      <c r="Q1560" s="111"/>
      <c r="R1560" s="111"/>
      <c r="S1560" s="111"/>
      <c r="T1560" s="111"/>
      <c r="U1560" s="111"/>
      <c r="V1560" s="111"/>
      <c r="W1560" s="1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</row>
    <row r="1561" spans="1:78" s="45" customFormat="1" x14ac:dyDescent="0.2">
      <c r="A1561" s="111"/>
      <c r="B1561" s="111"/>
      <c r="C1561" s="111"/>
      <c r="D1561" s="111"/>
      <c r="E1561" s="111"/>
      <c r="F1561" s="111"/>
      <c r="G1561" s="111"/>
      <c r="H1561" s="111"/>
      <c r="I1561" s="111"/>
      <c r="J1561" s="111"/>
      <c r="K1561" s="111"/>
      <c r="L1561" s="111"/>
      <c r="M1561" s="111"/>
      <c r="N1561" s="111"/>
      <c r="O1561" s="111"/>
      <c r="P1561" s="111"/>
      <c r="Q1561" s="111"/>
      <c r="R1561" s="111"/>
      <c r="S1561" s="111"/>
      <c r="T1561" s="111"/>
      <c r="U1561" s="111"/>
      <c r="V1561" s="111"/>
      <c r="W1561" s="1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</row>
    <row r="1562" spans="1:78" s="45" customFormat="1" x14ac:dyDescent="0.2">
      <c r="A1562" s="111"/>
      <c r="B1562" s="111"/>
      <c r="C1562" s="111"/>
      <c r="D1562" s="111"/>
      <c r="E1562" s="111"/>
      <c r="F1562" s="111"/>
      <c r="G1562" s="111"/>
      <c r="H1562" s="111"/>
      <c r="I1562" s="111"/>
      <c r="J1562" s="111"/>
      <c r="K1562" s="111"/>
      <c r="L1562" s="111"/>
      <c r="M1562" s="111"/>
      <c r="N1562" s="111"/>
      <c r="O1562" s="111"/>
      <c r="P1562" s="111"/>
      <c r="Q1562" s="111"/>
      <c r="R1562" s="111"/>
      <c r="S1562" s="111"/>
      <c r="T1562" s="111"/>
      <c r="U1562" s="111"/>
      <c r="V1562" s="111"/>
      <c r="W1562" s="1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</row>
    <row r="1563" spans="1:78" s="45" customFormat="1" x14ac:dyDescent="0.2">
      <c r="A1563" s="111"/>
      <c r="B1563" s="111"/>
      <c r="C1563" s="111"/>
      <c r="D1563" s="111"/>
      <c r="E1563" s="111"/>
      <c r="F1563" s="111"/>
      <c r="G1563" s="111"/>
      <c r="H1563" s="111"/>
      <c r="I1563" s="111"/>
      <c r="J1563" s="111"/>
      <c r="K1563" s="111"/>
      <c r="L1563" s="111"/>
      <c r="M1563" s="111"/>
      <c r="N1563" s="111"/>
      <c r="O1563" s="111"/>
      <c r="P1563" s="111"/>
      <c r="Q1563" s="111"/>
      <c r="R1563" s="111"/>
      <c r="S1563" s="111"/>
      <c r="T1563" s="111"/>
      <c r="U1563" s="111"/>
      <c r="V1563" s="111"/>
      <c r="W1563" s="1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</row>
    <row r="1564" spans="1:78" s="45" customFormat="1" x14ac:dyDescent="0.2">
      <c r="A1564" s="111"/>
      <c r="B1564" s="111"/>
      <c r="C1564" s="111"/>
      <c r="D1564" s="111"/>
      <c r="E1564" s="111"/>
      <c r="F1564" s="111"/>
      <c r="G1564" s="111"/>
      <c r="H1564" s="111"/>
      <c r="I1564" s="111"/>
      <c r="J1564" s="111"/>
      <c r="K1564" s="111"/>
      <c r="L1564" s="111"/>
      <c r="M1564" s="111"/>
      <c r="N1564" s="111"/>
      <c r="O1564" s="111"/>
      <c r="P1564" s="111"/>
      <c r="Q1564" s="111"/>
      <c r="R1564" s="111"/>
      <c r="S1564" s="111"/>
      <c r="T1564" s="111"/>
      <c r="U1564" s="111"/>
      <c r="V1564" s="111"/>
      <c r="W1564" s="1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</row>
    <row r="1565" spans="1:78" s="45" customFormat="1" x14ac:dyDescent="0.2">
      <c r="A1565" s="111"/>
      <c r="B1565" s="111"/>
      <c r="C1565" s="111"/>
      <c r="D1565" s="111"/>
      <c r="E1565" s="111"/>
      <c r="F1565" s="111"/>
      <c r="G1565" s="111"/>
      <c r="H1565" s="111"/>
      <c r="I1565" s="111"/>
      <c r="J1565" s="111"/>
      <c r="K1565" s="111"/>
      <c r="L1565" s="111"/>
      <c r="M1565" s="111"/>
      <c r="N1565" s="111"/>
      <c r="O1565" s="111"/>
      <c r="P1565" s="111"/>
      <c r="Q1565" s="111"/>
      <c r="R1565" s="111"/>
      <c r="S1565" s="111"/>
      <c r="T1565" s="111"/>
      <c r="U1565" s="111"/>
      <c r="V1565" s="111"/>
      <c r="W1565" s="1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</row>
    <row r="1566" spans="1:78" s="45" customFormat="1" x14ac:dyDescent="0.2">
      <c r="A1566" s="111"/>
      <c r="B1566" s="111"/>
      <c r="C1566" s="111"/>
      <c r="D1566" s="111"/>
      <c r="E1566" s="111"/>
      <c r="F1566" s="111"/>
      <c r="G1566" s="111"/>
      <c r="H1566" s="111"/>
      <c r="I1566" s="111"/>
      <c r="J1566" s="111"/>
      <c r="K1566" s="111"/>
      <c r="L1566" s="111"/>
      <c r="M1566" s="111"/>
      <c r="N1566" s="111"/>
      <c r="O1566" s="111"/>
      <c r="P1566" s="111"/>
      <c r="Q1566" s="111"/>
      <c r="R1566" s="111"/>
      <c r="S1566" s="111"/>
      <c r="T1566" s="111"/>
      <c r="U1566" s="111"/>
      <c r="V1566" s="111"/>
      <c r="W1566" s="1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</row>
    <row r="1567" spans="1:78" s="45" customFormat="1" x14ac:dyDescent="0.2">
      <c r="A1567" s="111"/>
      <c r="B1567" s="111"/>
      <c r="C1567" s="111"/>
      <c r="D1567" s="111"/>
      <c r="E1567" s="111"/>
      <c r="F1567" s="111"/>
      <c r="G1567" s="111"/>
      <c r="H1567" s="111"/>
      <c r="I1567" s="111"/>
      <c r="J1567" s="111"/>
      <c r="K1567" s="111"/>
      <c r="L1567" s="111"/>
      <c r="M1567" s="111"/>
      <c r="N1567" s="111"/>
      <c r="O1567" s="111"/>
      <c r="P1567" s="111"/>
      <c r="Q1567" s="111"/>
      <c r="R1567" s="111"/>
      <c r="S1567" s="111"/>
      <c r="T1567" s="111"/>
      <c r="U1567" s="111"/>
      <c r="V1567" s="111"/>
      <c r="W1567" s="1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</row>
    <row r="1568" spans="1:78" s="45" customFormat="1" x14ac:dyDescent="0.2">
      <c r="A1568" s="111"/>
      <c r="B1568" s="111"/>
      <c r="C1568" s="111"/>
      <c r="D1568" s="111"/>
      <c r="E1568" s="111"/>
      <c r="F1568" s="111"/>
      <c r="G1568" s="111"/>
      <c r="H1568" s="111"/>
      <c r="I1568" s="111"/>
      <c r="J1568" s="111"/>
      <c r="K1568" s="111"/>
      <c r="L1568" s="111"/>
      <c r="M1568" s="111"/>
      <c r="N1568" s="111"/>
      <c r="O1568" s="111"/>
      <c r="P1568" s="111"/>
      <c r="Q1568" s="111"/>
      <c r="R1568" s="111"/>
      <c r="S1568" s="111"/>
      <c r="T1568" s="111"/>
      <c r="U1568" s="111"/>
      <c r="V1568" s="111"/>
      <c r="W1568" s="1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</row>
    <row r="1569" spans="1:78" s="45" customFormat="1" x14ac:dyDescent="0.2">
      <c r="A1569" s="111"/>
      <c r="B1569" s="111"/>
      <c r="C1569" s="111"/>
      <c r="D1569" s="111"/>
      <c r="E1569" s="111"/>
      <c r="F1569" s="111"/>
      <c r="G1569" s="111"/>
      <c r="H1569" s="111"/>
      <c r="I1569" s="111"/>
      <c r="J1569" s="111"/>
      <c r="K1569" s="111"/>
      <c r="L1569" s="111"/>
      <c r="M1569" s="111"/>
      <c r="N1569" s="111"/>
      <c r="O1569" s="111"/>
      <c r="P1569" s="111"/>
      <c r="Q1569" s="111"/>
      <c r="R1569" s="111"/>
      <c r="S1569" s="111"/>
      <c r="T1569" s="111"/>
      <c r="U1569" s="111"/>
      <c r="V1569" s="111"/>
      <c r="W1569" s="1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</row>
    <row r="1570" spans="1:78" s="45" customFormat="1" x14ac:dyDescent="0.2">
      <c r="A1570" s="111"/>
      <c r="B1570" s="111"/>
      <c r="C1570" s="111"/>
      <c r="D1570" s="111"/>
      <c r="E1570" s="111"/>
      <c r="F1570" s="111"/>
      <c r="G1570" s="111"/>
      <c r="H1570" s="111"/>
      <c r="I1570" s="111"/>
      <c r="J1570" s="111"/>
      <c r="K1570" s="111"/>
      <c r="L1570" s="111"/>
      <c r="M1570" s="111"/>
      <c r="N1570" s="111"/>
      <c r="O1570" s="111"/>
      <c r="P1570" s="111"/>
      <c r="Q1570" s="111"/>
      <c r="R1570" s="111"/>
      <c r="S1570" s="111"/>
      <c r="T1570" s="111"/>
      <c r="U1570" s="111"/>
      <c r="V1570" s="111"/>
      <c r="W1570" s="1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</row>
    <row r="1571" spans="1:78" s="45" customFormat="1" x14ac:dyDescent="0.2">
      <c r="A1571" s="111"/>
      <c r="B1571" s="111"/>
      <c r="C1571" s="111"/>
      <c r="D1571" s="111"/>
      <c r="E1571" s="111"/>
      <c r="F1571" s="111"/>
      <c r="G1571" s="111"/>
      <c r="H1571" s="111"/>
      <c r="I1571" s="111"/>
      <c r="J1571" s="111"/>
      <c r="K1571" s="111"/>
      <c r="L1571" s="111"/>
      <c r="M1571" s="111"/>
      <c r="N1571" s="111"/>
      <c r="O1571" s="111"/>
      <c r="P1571" s="111"/>
      <c r="Q1571" s="111"/>
      <c r="R1571" s="111"/>
      <c r="S1571" s="111"/>
      <c r="T1571" s="111"/>
      <c r="U1571" s="111"/>
      <c r="V1571" s="111"/>
      <c r="W1571" s="1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</row>
    <row r="1572" spans="1:78" s="45" customFormat="1" x14ac:dyDescent="0.2">
      <c r="A1572" s="111"/>
      <c r="B1572" s="111"/>
      <c r="C1572" s="111"/>
      <c r="D1572" s="111"/>
      <c r="E1572" s="111"/>
      <c r="F1572" s="111"/>
      <c r="G1572" s="111"/>
      <c r="H1572" s="111"/>
      <c r="I1572" s="111"/>
      <c r="J1572" s="111"/>
      <c r="K1572" s="111"/>
      <c r="L1572" s="111"/>
      <c r="M1572" s="111"/>
      <c r="N1572" s="111"/>
      <c r="O1572" s="111"/>
      <c r="P1572" s="111"/>
      <c r="Q1572" s="111"/>
      <c r="R1572" s="111"/>
      <c r="S1572" s="111"/>
      <c r="T1572" s="111"/>
      <c r="U1572" s="111"/>
      <c r="V1572" s="111"/>
      <c r="W1572" s="1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</row>
    <row r="1573" spans="1:78" s="45" customFormat="1" x14ac:dyDescent="0.2">
      <c r="A1573" s="111"/>
      <c r="B1573" s="111"/>
      <c r="C1573" s="111"/>
      <c r="D1573" s="111"/>
      <c r="E1573" s="111"/>
      <c r="F1573" s="111"/>
      <c r="G1573" s="111"/>
      <c r="H1573" s="111"/>
      <c r="I1573" s="111"/>
      <c r="J1573" s="111"/>
      <c r="K1573" s="111"/>
      <c r="L1573" s="111"/>
      <c r="M1573" s="111"/>
      <c r="N1573" s="111"/>
      <c r="O1573" s="111"/>
      <c r="P1573" s="111"/>
      <c r="Q1573" s="111"/>
      <c r="R1573" s="111"/>
      <c r="S1573" s="111"/>
      <c r="T1573" s="111"/>
      <c r="U1573" s="111"/>
      <c r="V1573" s="111"/>
      <c r="W1573" s="1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</row>
    <row r="1574" spans="1:78" s="45" customFormat="1" x14ac:dyDescent="0.2">
      <c r="A1574" s="111"/>
      <c r="B1574" s="111"/>
      <c r="C1574" s="111"/>
      <c r="D1574" s="111"/>
      <c r="E1574" s="111"/>
      <c r="F1574" s="111"/>
      <c r="G1574" s="111"/>
      <c r="H1574" s="111"/>
      <c r="I1574" s="111"/>
      <c r="J1574" s="111"/>
      <c r="K1574" s="111"/>
      <c r="L1574" s="111"/>
      <c r="M1574" s="111"/>
      <c r="N1574" s="111"/>
      <c r="O1574" s="111"/>
      <c r="P1574" s="111"/>
      <c r="Q1574" s="111"/>
      <c r="R1574" s="111"/>
      <c r="S1574" s="111"/>
      <c r="T1574" s="111"/>
      <c r="U1574" s="111"/>
      <c r="V1574" s="111"/>
      <c r="W1574" s="1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</row>
    <row r="1575" spans="1:78" s="45" customFormat="1" x14ac:dyDescent="0.2">
      <c r="A1575" s="111"/>
      <c r="B1575" s="111"/>
      <c r="C1575" s="111"/>
      <c r="D1575" s="111"/>
      <c r="E1575" s="111"/>
      <c r="F1575" s="111"/>
      <c r="G1575" s="111"/>
      <c r="H1575" s="111"/>
      <c r="I1575" s="111"/>
      <c r="J1575" s="111"/>
      <c r="K1575" s="111"/>
      <c r="L1575" s="111"/>
      <c r="M1575" s="111"/>
      <c r="N1575" s="111"/>
      <c r="O1575" s="111"/>
      <c r="P1575" s="111"/>
      <c r="Q1575" s="111"/>
      <c r="R1575" s="111"/>
      <c r="S1575" s="111"/>
      <c r="T1575" s="111"/>
      <c r="U1575" s="111"/>
      <c r="V1575" s="111"/>
      <c r="W1575" s="1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</row>
    <row r="1576" spans="1:78" s="45" customFormat="1" x14ac:dyDescent="0.2">
      <c r="A1576" s="111"/>
      <c r="B1576" s="111"/>
      <c r="C1576" s="111"/>
      <c r="D1576" s="111"/>
      <c r="E1576" s="111"/>
      <c r="F1576" s="111"/>
      <c r="G1576" s="111"/>
      <c r="H1576" s="111"/>
      <c r="I1576" s="111"/>
      <c r="J1576" s="111"/>
      <c r="K1576" s="111"/>
      <c r="L1576" s="111"/>
      <c r="M1576" s="111"/>
      <c r="N1576" s="111"/>
      <c r="O1576" s="111"/>
      <c r="P1576" s="111"/>
      <c r="Q1576" s="111"/>
      <c r="R1576" s="111"/>
      <c r="S1576" s="111"/>
      <c r="T1576" s="111"/>
      <c r="U1576" s="111"/>
      <c r="V1576" s="111"/>
      <c r="W1576" s="1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</row>
    <row r="1577" spans="1:78" s="45" customFormat="1" x14ac:dyDescent="0.2">
      <c r="A1577" s="111"/>
      <c r="B1577" s="111"/>
      <c r="C1577" s="111"/>
      <c r="D1577" s="111"/>
      <c r="E1577" s="111"/>
      <c r="F1577" s="111"/>
      <c r="G1577" s="111"/>
      <c r="H1577" s="111"/>
      <c r="I1577" s="111"/>
      <c r="J1577" s="111"/>
      <c r="K1577" s="111"/>
      <c r="L1577" s="111"/>
      <c r="M1577" s="111"/>
      <c r="N1577" s="111"/>
      <c r="O1577" s="111"/>
      <c r="P1577" s="111"/>
      <c r="Q1577" s="111"/>
      <c r="R1577" s="111"/>
      <c r="S1577" s="111"/>
      <c r="T1577" s="111"/>
      <c r="U1577" s="111"/>
      <c r="V1577" s="111"/>
      <c r="W1577" s="1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</row>
    <row r="1578" spans="1:78" s="45" customFormat="1" x14ac:dyDescent="0.2">
      <c r="A1578" s="111"/>
      <c r="B1578" s="111"/>
      <c r="C1578" s="111"/>
      <c r="D1578" s="111"/>
      <c r="E1578" s="111"/>
      <c r="F1578" s="111"/>
      <c r="G1578" s="111"/>
      <c r="H1578" s="111"/>
      <c r="I1578" s="111"/>
      <c r="J1578" s="111"/>
      <c r="K1578" s="111"/>
      <c r="L1578" s="111"/>
      <c r="M1578" s="111"/>
      <c r="N1578" s="111"/>
      <c r="O1578" s="111"/>
      <c r="P1578" s="111"/>
      <c r="Q1578" s="111"/>
      <c r="R1578" s="111"/>
      <c r="S1578" s="111"/>
      <c r="T1578" s="111"/>
      <c r="U1578" s="111"/>
      <c r="V1578" s="111"/>
      <c r="W1578" s="1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</row>
    <row r="1579" spans="1:78" s="45" customFormat="1" x14ac:dyDescent="0.2">
      <c r="A1579" s="111"/>
      <c r="B1579" s="111"/>
      <c r="C1579" s="111"/>
      <c r="D1579" s="111"/>
      <c r="E1579" s="111"/>
      <c r="F1579" s="111"/>
      <c r="G1579" s="111"/>
      <c r="H1579" s="111"/>
      <c r="I1579" s="111"/>
      <c r="J1579" s="111"/>
      <c r="K1579" s="111"/>
      <c r="L1579" s="111"/>
      <c r="M1579" s="111"/>
      <c r="N1579" s="111"/>
      <c r="O1579" s="111"/>
      <c r="P1579" s="111"/>
      <c r="Q1579" s="111"/>
      <c r="R1579" s="111"/>
      <c r="S1579" s="111"/>
      <c r="T1579" s="111"/>
      <c r="U1579" s="111"/>
      <c r="V1579" s="111"/>
      <c r="W1579" s="1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</row>
    <row r="1580" spans="1:78" s="45" customFormat="1" x14ac:dyDescent="0.2">
      <c r="A1580" s="111"/>
      <c r="B1580" s="111"/>
      <c r="C1580" s="111"/>
      <c r="D1580" s="111"/>
      <c r="E1580" s="111"/>
      <c r="F1580" s="111"/>
      <c r="G1580" s="111"/>
      <c r="H1580" s="111"/>
      <c r="I1580" s="111"/>
      <c r="J1580" s="111"/>
      <c r="K1580" s="111"/>
      <c r="L1580" s="111"/>
      <c r="M1580" s="111"/>
      <c r="N1580" s="111"/>
      <c r="O1580" s="111"/>
      <c r="P1580" s="111"/>
      <c r="Q1580" s="111"/>
      <c r="R1580" s="111"/>
      <c r="S1580" s="111"/>
      <c r="T1580" s="111"/>
      <c r="U1580" s="111"/>
      <c r="V1580" s="111"/>
      <c r="W1580" s="1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</row>
    <row r="1581" spans="1:78" s="45" customFormat="1" x14ac:dyDescent="0.2">
      <c r="A1581" s="111"/>
      <c r="B1581" s="111"/>
      <c r="C1581" s="111"/>
      <c r="D1581" s="111"/>
      <c r="E1581" s="111"/>
      <c r="F1581" s="111"/>
      <c r="G1581" s="111"/>
      <c r="H1581" s="111"/>
      <c r="I1581" s="111"/>
      <c r="J1581" s="111"/>
      <c r="K1581" s="111"/>
      <c r="L1581" s="111"/>
      <c r="M1581" s="111"/>
      <c r="N1581" s="111"/>
      <c r="O1581" s="111"/>
      <c r="P1581" s="111"/>
      <c r="Q1581" s="111"/>
      <c r="R1581" s="111"/>
      <c r="S1581" s="111"/>
      <c r="T1581" s="111"/>
      <c r="U1581" s="111"/>
      <c r="V1581" s="111"/>
      <c r="W1581" s="1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</row>
    <row r="1582" spans="1:78" s="45" customFormat="1" x14ac:dyDescent="0.2">
      <c r="A1582" s="111"/>
      <c r="B1582" s="111"/>
      <c r="C1582" s="111"/>
      <c r="D1582" s="111"/>
      <c r="E1582" s="111"/>
      <c r="F1582" s="111"/>
      <c r="G1582" s="111"/>
      <c r="H1582" s="111"/>
      <c r="I1582" s="111"/>
      <c r="J1582" s="111"/>
      <c r="K1582" s="111"/>
      <c r="L1582" s="111"/>
      <c r="M1582" s="111"/>
      <c r="N1582" s="111"/>
      <c r="O1582" s="111"/>
      <c r="P1582" s="111"/>
      <c r="Q1582" s="111"/>
      <c r="R1582" s="111"/>
      <c r="S1582" s="111"/>
      <c r="T1582" s="111"/>
      <c r="U1582" s="111"/>
      <c r="V1582" s="111"/>
      <c r="W1582" s="1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</row>
    <row r="1583" spans="1:78" s="45" customFormat="1" x14ac:dyDescent="0.2">
      <c r="A1583" s="111"/>
      <c r="B1583" s="111"/>
      <c r="C1583" s="111"/>
      <c r="D1583" s="111"/>
      <c r="E1583" s="111"/>
      <c r="F1583" s="111"/>
      <c r="G1583" s="111"/>
      <c r="H1583" s="111"/>
      <c r="I1583" s="111"/>
      <c r="J1583" s="111"/>
      <c r="K1583" s="111"/>
      <c r="L1583" s="111"/>
      <c r="M1583" s="111"/>
      <c r="N1583" s="111"/>
      <c r="O1583" s="111"/>
      <c r="P1583" s="111"/>
      <c r="Q1583" s="111"/>
      <c r="R1583" s="111"/>
      <c r="S1583" s="111"/>
      <c r="T1583" s="111"/>
      <c r="U1583" s="111"/>
      <c r="V1583" s="111"/>
      <c r="W1583" s="1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</row>
    <row r="1584" spans="1:78" s="45" customFormat="1" x14ac:dyDescent="0.2">
      <c r="A1584" s="111"/>
      <c r="B1584" s="111"/>
      <c r="C1584" s="111"/>
      <c r="D1584" s="111"/>
      <c r="E1584" s="111"/>
      <c r="F1584" s="111"/>
      <c r="G1584" s="111"/>
      <c r="H1584" s="111"/>
      <c r="I1584" s="111"/>
      <c r="J1584" s="111"/>
      <c r="K1584" s="111"/>
      <c r="L1584" s="111"/>
      <c r="M1584" s="111"/>
      <c r="N1584" s="111"/>
      <c r="O1584" s="111"/>
      <c r="P1584" s="111"/>
      <c r="Q1584" s="111"/>
      <c r="R1584" s="111"/>
      <c r="S1584" s="111"/>
      <c r="T1584" s="111"/>
      <c r="U1584" s="111"/>
      <c r="V1584" s="111"/>
      <c r="W1584" s="1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</row>
    <row r="1585" spans="1:78" s="45" customFormat="1" x14ac:dyDescent="0.2">
      <c r="A1585" s="111"/>
      <c r="B1585" s="111"/>
      <c r="C1585" s="111"/>
      <c r="D1585" s="111"/>
      <c r="E1585" s="111"/>
      <c r="F1585" s="111"/>
      <c r="G1585" s="111"/>
      <c r="H1585" s="111"/>
      <c r="I1585" s="111"/>
      <c r="J1585" s="111"/>
      <c r="K1585" s="111"/>
      <c r="L1585" s="111"/>
      <c r="M1585" s="111"/>
      <c r="N1585" s="111"/>
      <c r="O1585" s="111"/>
      <c r="P1585" s="111"/>
      <c r="Q1585" s="111"/>
      <c r="R1585" s="111"/>
      <c r="S1585" s="111"/>
      <c r="T1585" s="111"/>
      <c r="U1585" s="111"/>
      <c r="V1585" s="111"/>
      <c r="W1585" s="1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</row>
    <row r="1586" spans="1:78" s="45" customFormat="1" x14ac:dyDescent="0.2">
      <c r="A1586" s="111"/>
      <c r="B1586" s="111"/>
      <c r="C1586" s="111"/>
      <c r="D1586" s="111"/>
      <c r="E1586" s="111"/>
      <c r="F1586" s="111"/>
      <c r="G1586" s="111"/>
      <c r="H1586" s="111"/>
      <c r="I1586" s="111"/>
      <c r="J1586" s="111"/>
      <c r="K1586" s="111"/>
      <c r="L1586" s="111"/>
      <c r="M1586" s="111"/>
      <c r="N1586" s="111"/>
      <c r="O1586" s="111"/>
      <c r="P1586" s="111"/>
      <c r="Q1586" s="111"/>
      <c r="R1586" s="111"/>
      <c r="S1586" s="111"/>
      <c r="T1586" s="111"/>
      <c r="U1586" s="111"/>
      <c r="V1586" s="111"/>
      <c r="W1586" s="1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</row>
    <row r="1587" spans="1:78" s="45" customFormat="1" x14ac:dyDescent="0.2">
      <c r="A1587" s="111"/>
      <c r="B1587" s="111"/>
      <c r="C1587" s="111"/>
      <c r="D1587" s="111"/>
      <c r="E1587" s="111"/>
      <c r="F1587" s="111"/>
      <c r="G1587" s="111"/>
      <c r="H1587" s="111"/>
      <c r="I1587" s="111"/>
      <c r="J1587" s="111"/>
      <c r="K1587" s="111"/>
      <c r="L1587" s="111"/>
      <c r="M1587" s="111"/>
      <c r="N1587" s="111"/>
      <c r="O1587" s="111"/>
      <c r="P1587" s="111"/>
      <c r="Q1587" s="111"/>
      <c r="R1587" s="111"/>
      <c r="S1587" s="111"/>
      <c r="T1587" s="111"/>
      <c r="U1587" s="111"/>
      <c r="V1587" s="111"/>
      <c r="W1587" s="1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</row>
    <row r="1588" spans="1:78" s="45" customFormat="1" x14ac:dyDescent="0.2">
      <c r="A1588" s="111"/>
      <c r="B1588" s="111"/>
      <c r="C1588" s="111"/>
      <c r="D1588" s="111"/>
      <c r="E1588" s="111"/>
      <c r="F1588" s="111"/>
      <c r="G1588" s="111"/>
      <c r="H1588" s="111"/>
      <c r="I1588" s="111"/>
      <c r="J1588" s="111"/>
      <c r="K1588" s="111"/>
      <c r="L1588" s="111"/>
      <c r="M1588" s="111"/>
      <c r="N1588" s="111"/>
      <c r="O1588" s="111"/>
      <c r="P1588" s="111"/>
      <c r="Q1588" s="111"/>
      <c r="R1588" s="111"/>
      <c r="S1588" s="111"/>
      <c r="T1588" s="111"/>
      <c r="U1588" s="111"/>
      <c r="V1588" s="111"/>
      <c r="W1588" s="1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</row>
    <row r="1589" spans="1:78" s="45" customFormat="1" x14ac:dyDescent="0.2">
      <c r="A1589" s="111"/>
      <c r="B1589" s="111"/>
      <c r="C1589" s="111"/>
      <c r="D1589" s="111"/>
      <c r="E1589" s="111"/>
      <c r="F1589" s="111"/>
      <c r="G1589" s="111"/>
      <c r="H1589" s="111"/>
      <c r="I1589" s="111"/>
      <c r="J1589" s="111"/>
      <c r="K1589" s="111"/>
      <c r="L1589" s="111"/>
      <c r="M1589" s="111"/>
      <c r="N1589" s="111"/>
      <c r="O1589" s="111"/>
      <c r="P1589" s="111"/>
      <c r="Q1589" s="111"/>
      <c r="R1589" s="111"/>
      <c r="S1589" s="111"/>
      <c r="T1589" s="111"/>
      <c r="U1589" s="111"/>
      <c r="V1589" s="111"/>
      <c r="W1589" s="1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</row>
    <row r="1590" spans="1:78" s="45" customFormat="1" x14ac:dyDescent="0.2">
      <c r="A1590" s="111"/>
      <c r="B1590" s="111"/>
      <c r="C1590" s="111"/>
      <c r="D1590" s="111"/>
      <c r="E1590" s="111"/>
      <c r="F1590" s="111"/>
      <c r="G1590" s="111"/>
      <c r="H1590" s="111"/>
      <c r="I1590" s="111"/>
      <c r="J1590" s="111"/>
      <c r="K1590" s="111"/>
      <c r="L1590" s="111"/>
      <c r="M1590" s="111"/>
      <c r="N1590" s="111"/>
      <c r="O1590" s="111"/>
      <c r="P1590" s="111"/>
      <c r="Q1590" s="111"/>
      <c r="R1590" s="111"/>
      <c r="S1590" s="111"/>
      <c r="T1590" s="111"/>
      <c r="U1590" s="111"/>
      <c r="V1590" s="111"/>
      <c r="W1590" s="1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</row>
    <row r="1591" spans="1:78" s="45" customFormat="1" x14ac:dyDescent="0.2">
      <c r="A1591" s="111"/>
      <c r="B1591" s="111"/>
      <c r="C1591" s="111"/>
      <c r="D1591" s="111"/>
      <c r="E1591" s="111"/>
      <c r="F1591" s="111"/>
      <c r="G1591" s="111"/>
      <c r="H1591" s="111"/>
      <c r="I1591" s="111"/>
      <c r="J1591" s="111"/>
      <c r="K1591" s="111"/>
      <c r="L1591" s="111"/>
      <c r="M1591" s="111"/>
      <c r="N1591" s="111"/>
      <c r="O1591" s="111"/>
      <c r="P1591" s="111"/>
      <c r="Q1591" s="111"/>
      <c r="R1591" s="111"/>
      <c r="S1591" s="111"/>
      <c r="T1591" s="111"/>
      <c r="U1591" s="111"/>
      <c r="V1591" s="111"/>
      <c r="W1591" s="1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</row>
    <row r="1592" spans="1:78" s="45" customFormat="1" x14ac:dyDescent="0.2">
      <c r="A1592" s="111"/>
      <c r="B1592" s="111"/>
      <c r="C1592" s="111"/>
      <c r="D1592" s="111"/>
      <c r="E1592" s="111"/>
      <c r="F1592" s="111"/>
      <c r="G1592" s="111"/>
      <c r="H1592" s="111"/>
      <c r="I1592" s="111"/>
      <c r="J1592" s="111"/>
      <c r="K1592" s="111"/>
      <c r="L1592" s="111"/>
      <c r="M1592" s="111"/>
      <c r="N1592" s="111"/>
      <c r="O1592" s="111"/>
      <c r="P1592" s="111"/>
      <c r="Q1592" s="111"/>
      <c r="R1592" s="111"/>
      <c r="S1592" s="111"/>
      <c r="T1592" s="111"/>
      <c r="U1592" s="111"/>
      <c r="V1592" s="111"/>
      <c r="W1592" s="1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</row>
    <row r="1593" spans="1:78" s="45" customFormat="1" x14ac:dyDescent="0.2">
      <c r="A1593" s="111"/>
      <c r="B1593" s="111"/>
      <c r="C1593" s="111"/>
      <c r="D1593" s="111"/>
      <c r="E1593" s="111"/>
      <c r="F1593" s="111"/>
      <c r="G1593" s="111"/>
      <c r="H1593" s="111"/>
      <c r="I1593" s="111"/>
      <c r="J1593" s="111"/>
      <c r="K1593" s="111"/>
      <c r="L1593" s="111"/>
      <c r="M1593" s="111"/>
      <c r="N1593" s="111"/>
      <c r="O1593" s="111"/>
      <c r="P1593" s="111"/>
      <c r="Q1593" s="111"/>
      <c r="R1593" s="111"/>
      <c r="S1593" s="111"/>
      <c r="T1593" s="111"/>
      <c r="U1593" s="111"/>
      <c r="V1593" s="111"/>
      <c r="W1593" s="1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</row>
    <row r="1594" spans="1:78" s="45" customFormat="1" x14ac:dyDescent="0.2">
      <c r="A1594" s="111"/>
      <c r="B1594" s="111"/>
      <c r="C1594" s="111"/>
      <c r="D1594" s="111"/>
      <c r="E1594" s="111"/>
      <c r="F1594" s="111"/>
      <c r="G1594" s="111"/>
      <c r="H1594" s="111"/>
      <c r="I1594" s="111"/>
      <c r="J1594" s="111"/>
      <c r="K1594" s="111"/>
      <c r="L1594" s="111"/>
      <c r="M1594" s="111"/>
      <c r="N1594" s="111"/>
      <c r="O1594" s="111"/>
      <c r="P1594" s="111"/>
      <c r="Q1594" s="111"/>
      <c r="R1594" s="111"/>
      <c r="S1594" s="111"/>
      <c r="T1594" s="111"/>
      <c r="U1594" s="111"/>
      <c r="V1594" s="111"/>
      <c r="W1594" s="1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</row>
    <row r="1595" spans="1:78" s="45" customFormat="1" x14ac:dyDescent="0.2">
      <c r="A1595" s="111"/>
      <c r="B1595" s="111"/>
      <c r="C1595" s="111"/>
      <c r="D1595" s="111"/>
      <c r="E1595" s="111"/>
      <c r="F1595" s="111"/>
      <c r="G1595" s="111"/>
      <c r="H1595" s="111"/>
      <c r="I1595" s="111"/>
      <c r="J1595" s="111"/>
      <c r="K1595" s="111"/>
      <c r="L1595" s="111"/>
      <c r="M1595" s="111"/>
      <c r="N1595" s="111"/>
      <c r="O1595" s="111"/>
      <c r="P1595" s="111"/>
      <c r="Q1595" s="111"/>
      <c r="R1595" s="111"/>
      <c r="S1595" s="111"/>
      <c r="T1595" s="111"/>
      <c r="U1595" s="111"/>
      <c r="V1595" s="111"/>
      <c r="W1595" s="1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</row>
    <row r="1596" spans="1:78" s="45" customFormat="1" x14ac:dyDescent="0.2">
      <c r="A1596" s="111"/>
      <c r="B1596" s="111"/>
      <c r="C1596" s="111"/>
      <c r="D1596" s="111"/>
      <c r="E1596" s="111"/>
      <c r="F1596" s="111"/>
      <c r="G1596" s="111"/>
      <c r="H1596" s="111"/>
      <c r="I1596" s="111"/>
      <c r="J1596" s="111"/>
      <c r="K1596" s="111"/>
      <c r="L1596" s="111"/>
      <c r="M1596" s="111"/>
      <c r="N1596" s="111"/>
      <c r="O1596" s="111"/>
      <c r="P1596" s="111"/>
      <c r="Q1596" s="111"/>
      <c r="R1596" s="111"/>
      <c r="S1596" s="111"/>
      <c r="T1596" s="111"/>
      <c r="U1596" s="111"/>
      <c r="V1596" s="111"/>
      <c r="W1596" s="1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</row>
    <row r="1597" spans="1:78" s="45" customFormat="1" x14ac:dyDescent="0.2">
      <c r="A1597" s="111"/>
      <c r="B1597" s="111"/>
      <c r="C1597" s="111"/>
      <c r="D1597" s="111"/>
      <c r="E1597" s="111"/>
      <c r="F1597" s="111"/>
      <c r="G1597" s="111"/>
      <c r="H1597" s="111"/>
      <c r="I1597" s="111"/>
      <c r="J1597" s="111"/>
      <c r="K1597" s="111"/>
      <c r="L1597" s="111"/>
      <c r="M1597" s="111"/>
      <c r="N1597" s="111"/>
      <c r="O1597" s="111"/>
      <c r="P1597" s="111"/>
      <c r="Q1597" s="111"/>
      <c r="R1597" s="111"/>
      <c r="S1597" s="111"/>
      <c r="T1597" s="111"/>
      <c r="U1597" s="111"/>
      <c r="V1597" s="111"/>
      <c r="W1597" s="1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</row>
    <row r="1598" spans="1:78" s="45" customFormat="1" x14ac:dyDescent="0.2">
      <c r="A1598" s="111"/>
      <c r="B1598" s="111"/>
      <c r="C1598" s="111"/>
      <c r="D1598" s="111"/>
      <c r="E1598" s="111"/>
      <c r="F1598" s="111"/>
      <c r="G1598" s="111"/>
      <c r="H1598" s="111"/>
      <c r="I1598" s="111"/>
      <c r="J1598" s="111"/>
      <c r="K1598" s="111"/>
      <c r="L1598" s="111"/>
      <c r="M1598" s="111"/>
      <c r="N1598" s="111"/>
      <c r="O1598" s="111"/>
      <c r="P1598" s="111"/>
      <c r="Q1598" s="111"/>
      <c r="R1598" s="111"/>
      <c r="S1598" s="111"/>
      <c r="T1598" s="111"/>
      <c r="U1598" s="111"/>
      <c r="V1598" s="111"/>
      <c r="W1598" s="1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</row>
    <row r="1599" spans="1:78" s="45" customFormat="1" x14ac:dyDescent="0.2">
      <c r="A1599" s="111"/>
      <c r="B1599" s="111"/>
      <c r="C1599" s="111"/>
      <c r="D1599" s="111"/>
      <c r="E1599" s="111"/>
      <c r="F1599" s="111"/>
      <c r="G1599" s="111"/>
      <c r="H1599" s="111"/>
      <c r="I1599" s="111"/>
      <c r="J1599" s="111"/>
      <c r="K1599" s="111"/>
      <c r="L1599" s="111"/>
      <c r="M1599" s="111"/>
      <c r="N1599" s="111"/>
      <c r="O1599" s="111"/>
      <c r="P1599" s="111"/>
      <c r="Q1599" s="111"/>
      <c r="R1599" s="111"/>
      <c r="S1599" s="111"/>
      <c r="T1599" s="111"/>
      <c r="U1599" s="111"/>
      <c r="V1599" s="111"/>
      <c r="W1599" s="1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</row>
    <row r="1600" spans="1:78" s="45" customFormat="1" x14ac:dyDescent="0.2">
      <c r="A1600" s="111"/>
      <c r="B1600" s="111"/>
      <c r="C1600" s="111"/>
      <c r="D1600" s="111"/>
      <c r="E1600" s="111"/>
      <c r="F1600" s="111"/>
      <c r="G1600" s="111"/>
      <c r="H1600" s="111"/>
      <c r="I1600" s="111"/>
      <c r="J1600" s="111"/>
      <c r="K1600" s="111"/>
      <c r="L1600" s="111"/>
      <c r="M1600" s="111"/>
      <c r="N1600" s="111"/>
      <c r="O1600" s="111"/>
      <c r="P1600" s="111"/>
      <c r="Q1600" s="111"/>
      <c r="R1600" s="111"/>
      <c r="S1600" s="111"/>
      <c r="T1600" s="111"/>
      <c r="U1600" s="111"/>
      <c r="V1600" s="111"/>
      <c r="W1600" s="1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</row>
    <row r="1601" spans="1:78" s="45" customFormat="1" x14ac:dyDescent="0.2">
      <c r="A1601" s="111"/>
      <c r="B1601" s="111"/>
      <c r="C1601" s="111"/>
      <c r="D1601" s="111"/>
      <c r="E1601" s="111"/>
      <c r="F1601" s="111"/>
      <c r="G1601" s="111"/>
      <c r="H1601" s="111"/>
      <c r="I1601" s="111"/>
      <c r="J1601" s="111"/>
      <c r="K1601" s="111"/>
      <c r="L1601" s="111"/>
      <c r="M1601" s="111"/>
      <c r="N1601" s="111"/>
      <c r="O1601" s="111"/>
      <c r="P1601" s="111"/>
      <c r="Q1601" s="111"/>
      <c r="R1601" s="111"/>
      <c r="S1601" s="111"/>
      <c r="T1601" s="111"/>
      <c r="U1601" s="111"/>
      <c r="V1601" s="111"/>
      <c r="W1601" s="1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</row>
    <row r="1602" spans="1:78" s="45" customFormat="1" x14ac:dyDescent="0.2">
      <c r="A1602" s="111"/>
      <c r="B1602" s="111"/>
      <c r="C1602" s="111"/>
      <c r="D1602" s="111"/>
      <c r="E1602" s="111"/>
      <c r="F1602" s="111"/>
      <c r="G1602" s="111"/>
      <c r="H1602" s="111"/>
      <c r="I1602" s="111"/>
      <c r="J1602" s="111"/>
      <c r="K1602" s="111"/>
      <c r="L1602" s="111"/>
      <c r="M1602" s="111"/>
      <c r="N1602" s="111"/>
      <c r="O1602" s="111"/>
      <c r="P1602" s="111"/>
      <c r="Q1602" s="111"/>
      <c r="R1602" s="111"/>
      <c r="S1602" s="111"/>
      <c r="T1602" s="111"/>
      <c r="U1602" s="111"/>
      <c r="V1602" s="111"/>
      <c r="W1602" s="1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</row>
    <row r="1603" spans="1:78" s="45" customFormat="1" x14ac:dyDescent="0.2">
      <c r="A1603" s="111"/>
      <c r="B1603" s="111"/>
      <c r="C1603" s="111"/>
      <c r="D1603" s="111"/>
      <c r="E1603" s="111"/>
      <c r="F1603" s="111"/>
      <c r="G1603" s="111"/>
      <c r="H1603" s="111"/>
      <c r="I1603" s="111"/>
      <c r="J1603" s="111"/>
      <c r="K1603" s="111"/>
      <c r="L1603" s="111"/>
      <c r="M1603" s="111"/>
      <c r="N1603" s="111"/>
      <c r="O1603" s="111"/>
      <c r="P1603" s="111"/>
      <c r="Q1603" s="111"/>
      <c r="R1603" s="111"/>
      <c r="S1603" s="111"/>
      <c r="T1603" s="111"/>
      <c r="U1603" s="111"/>
      <c r="V1603" s="111"/>
      <c r="W1603" s="1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</row>
    <row r="1604" spans="1:78" s="45" customFormat="1" x14ac:dyDescent="0.2">
      <c r="A1604" s="111"/>
      <c r="B1604" s="111"/>
      <c r="C1604" s="111"/>
      <c r="D1604" s="111"/>
      <c r="E1604" s="111"/>
      <c r="F1604" s="111"/>
      <c r="G1604" s="111"/>
      <c r="H1604" s="111"/>
      <c r="I1604" s="111"/>
      <c r="J1604" s="111"/>
      <c r="K1604" s="111"/>
      <c r="L1604" s="111"/>
      <c r="M1604" s="111"/>
      <c r="N1604" s="111"/>
      <c r="O1604" s="111"/>
      <c r="P1604" s="111"/>
      <c r="Q1604" s="111"/>
      <c r="R1604" s="111"/>
      <c r="S1604" s="111"/>
      <c r="T1604" s="111"/>
      <c r="U1604" s="111"/>
      <c r="V1604" s="111"/>
      <c r="W1604" s="1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</row>
    <row r="1605" spans="1:78" s="45" customFormat="1" x14ac:dyDescent="0.2">
      <c r="A1605" s="111"/>
      <c r="B1605" s="111"/>
      <c r="C1605" s="111"/>
      <c r="D1605" s="111"/>
      <c r="E1605" s="111"/>
      <c r="F1605" s="111"/>
      <c r="G1605" s="111"/>
      <c r="H1605" s="111"/>
      <c r="I1605" s="111"/>
      <c r="J1605" s="111"/>
      <c r="K1605" s="111"/>
      <c r="L1605" s="111"/>
      <c r="M1605" s="111"/>
      <c r="N1605" s="111"/>
      <c r="O1605" s="111"/>
      <c r="P1605" s="111"/>
      <c r="Q1605" s="111"/>
      <c r="R1605" s="111"/>
      <c r="S1605" s="111"/>
      <c r="T1605" s="111"/>
      <c r="U1605" s="111"/>
      <c r="V1605" s="111"/>
      <c r="W1605" s="1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</row>
    <row r="1606" spans="1:78" s="45" customFormat="1" x14ac:dyDescent="0.2">
      <c r="A1606" s="111"/>
      <c r="B1606" s="111"/>
      <c r="C1606" s="111"/>
      <c r="D1606" s="111"/>
      <c r="E1606" s="111"/>
      <c r="F1606" s="111"/>
      <c r="G1606" s="111"/>
      <c r="H1606" s="111"/>
      <c r="I1606" s="111"/>
      <c r="J1606" s="111"/>
      <c r="K1606" s="111"/>
      <c r="L1606" s="111"/>
      <c r="M1606" s="111"/>
      <c r="N1606" s="111"/>
      <c r="O1606" s="111"/>
      <c r="P1606" s="111"/>
      <c r="Q1606" s="111"/>
      <c r="R1606" s="111"/>
      <c r="S1606" s="111"/>
      <c r="T1606" s="111"/>
      <c r="U1606" s="111"/>
      <c r="V1606" s="111"/>
      <c r="W1606" s="1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</row>
    <row r="1607" spans="1:78" s="45" customFormat="1" x14ac:dyDescent="0.2">
      <c r="A1607" s="111"/>
      <c r="B1607" s="111"/>
      <c r="C1607" s="111"/>
      <c r="D1607" s="111"/>
      <c r="E1607" s="111"/>
      <c r="F1607" s="111"/>
      <c r="G1607" s="111"/>
      <c r="H1607" s="111"/>
      <c r="I1607" s="111"/>
      <c r="J1607" s="111"/>
      <c r="K1607" s="111"/>
      <c r="L1607" s="111"/>
      <c r="M1607" s="111"/>
      <c r="N1607" s="111"/>
      <c r="O1607" s="111"/>
      <c r="P1607" s="111"/>
      <c r="Q1607" s="111"/>
      <c r="R1607" s="111"/>
      <c r="S1607" s="111"/>
      <c r="T1607" s="111"/>
      <c r="U1607" s="111"/>
      <c r="V1607" s="111"/>
      <c r="W1607" s="1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</row>
    <row r="1608" spans="1:78" s="45" customFormat="1" x14ac:dyDescent="0.2">
      <c r="A1608" s="111"/>
      <c r="B1608" s="111"/>
      <c r="C1608" s="111"/>
      <c r="D1608" s="111"/>
      <c r="E1608" s="111"/>
      <c r="F1608" s="111"/>
      <c r="G1608" s="111"/>
      <c r="H1608" s="111"/>
      <c r="I1608" s="111"/>
      <c r="J1608" s="111"/>
      <c r="K1608" s="111"/>
      <c r="L1608" s="111"/>
      <c r="M1608" s="111"/>
      <c r="N1608" s="111"/>
      <c r="O1608" s="111"/>
      <c r="P1608" s="111"/>
      <c r="Q1608" s="111"/>
      <c r="R1608" s="111"/>
      <c r="S1608" s="111"/>
      <c r="T1608" s="111"/>
      <c r="U1608" s="111"/>
      <c r="V1608" s="111"/>
      <c r="W1608" s="1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</row>
    <row r="1609" spans="1:78" s="45" customFormat="1" x14ac:dyDescent="0.2">
      <c r="A1609" s="111"/>
      <c r="B1609" s="111"/>
      <c r="C1609" s="111"/>
      <c r="D1609" s="111"/>
      <c r="E1609" s="111"/>
      <c r="F1609" s="111"/>
      <c r="G1609" s="111"/>
      <c r="H1609" s="111"/>
      <c r="I1609" s="111"/>
      <c r="J1609" s="111"/>
      <c r="K1609" s="111"/>
      <c r="L1609" s="111"/>
      <c r="M1609" s="111"/>
      <c r="N1609" s="111"/>
      <c r="O1609" s="111"/>
      <c r="P1609" s="111"/>
      <c r="Q1609" s="111"/>
      <c r="R1609" s="111"/>
      <c r="S1609" s="111"/>
      <c r="T1609" s="111"/>
      <c r="U1609" s="111"/>
      <c r="V1609" s="111"/>
      <c r="W1609" s="1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</row>
    <row r="1610" spans="1:78" s="45" customFormat="1" x14ac:dyDescent="0.2">
      <c r="A1610" s="111"/>
      <c r="B1610" s="111"/>
      <c r="C1610" s="111"/>
      <c r="D1610" s="111"/>
      <c r="E1610" s="111"/>
      <c r="F1610" s="111"/>
      <c r="G1610" s="111"/>
      <c r="H1610" s="111"/>
      <c r="I1610" s="111"/>
      <c r="J1610" s="111"/>
      <c r="K1610" s="111"/>
      <c r="L1610" s="111"/>
      <c r="M1610" s="111"/>
      <c r="N1610" s="111"/>
      <c r="O1610" s="111"/>
      <c r="P1610" s="111"/>
      <c r="Q1610" s="111"/>
      <c r="R1610" s="111"/>
      <c r="S1610" s="111"/>
      <c r="T1610" s="111"/>
      <c r="U1610" s="111"/>
      <c r="V1610" s="111"/>
      <c r="W1610" s="1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</row>
    <row r="1611" spans="1:78" s="45" customFormat="1" x14ac:dyDescent="0.2">
      <c r="A1611" s="111"/>
      <c r="B1611" s="111"/>
      <c r="C1611" s="111"/>
      <c r="D1611" s="111"/>
      <c r="E1611" s="111"/>
      <c r="F1611" s="111"/>
      <c r="G1611" s="111"/>
      <c r="H1611" s="111"/>
      <c r="I1611" s="111"/>
      <c r="J1611" s="111"/>
      <c r="K1611" s="111"/>
      <c r="L1611" s="111"/>
      <c r="M1611" s="111"/>
      <c r="N1611" s="111"/>
      <c r="O1611" s="111"/>
      <c r="P1611" s="111"/>
      <c r="Q1611" s="111"/>
      <c r="R1611" s="111"/>
      <c r="S1611" s="111"/>
      <c r="T1611" s="111"/>
      <c r="U1611" s="111"/>
      <c r="V1611" s="111"/>
      <c r="W1611" s="1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</row>
    <row r="1612" spans="1:78" s="45" customFormat="1" x14ac:dyDescent="0.2">
      <c r="A1612" s="111"/>
      <c r="B1612" s="111"/>
      <c r="C1612" s="111"/>
      <c r="D1612" s="111"/>
      <c r="E1612" s="111"/>
      <c r="F1612" s="111"/>
      <c r="G1612" s="111"/>
      <c r="H1612" s="111"/>
      <c r="I1612" s="111"/>
      <c r="J1612" s="111"/>
      <c r="K1612" s="111"/>
      <c r="L1612" s="111"/>
      <c r="M1612" s="111"/>
      <c r="N1612" s="111"/>
      <c r="O1612" s="111"/>
      <c r="P1612" s="111"/>
      <c r="Q1612" s="111"/>
      <c r="R1612" s="111"/>
      <c r="S1612" s="111"/>
      <c r="T1612" s="111"/>
      <c r="U1612" s="111"/>
      <c r="V1612" s="111"/>
      <c r="W1612" s="1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</row>
    <row r="1613" spans="1:78" s="45" customFormat="1" x14ac:dyDescent="0.2">
      <c r="A1613" s="111"/>
      <c r="B1613" s="111"/>
      <c r="C1613" s="111"/>
      <c r="D1613" s="111"/>
      <c r="E1613" s="111"/>
      <c r="F1613" s="111"/>
      <c r="G1613" s="111"/>
      <c r="H1613" s="111"/>
      <c r="I1613" s="111"/>
      <c r="J1613" s="111"/>
      <c r="K1613" s="111"/>
      <c r="L1613" s="111"/>
      <c r="M1613" s="111"/>
      <c r="N1613" s="111"/>
      <c r="O1613" s="111"/>
      <c r="P1613" s="111"/>
      <c r="Q1613" s="111"/>
      <c r="R1613" s="111"/>
      <c r="S1613" s="111"/>
      <c r="T1613" s="111"/>
      <c r="U1613" s="111"/>
      <c r="V1613" s="111"/>
      <c r="W1613" s="1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</row>
    <row r="1614" spans="1:78" s="45" customFormat="1" x14ac:dyDescent="0.2">
      <c r="A1614" s="111"/>
      <c r="B1614" s="111"/>
      <c r="C1614" s="111"/>
      <c r="D1614" s="111"/>
      <c r="E1614" s="111"/>
      <c r="F1614" s="111"/>
      <c r="G1614" s="111"/>
      <c r="H1614" s="111"/>
      <c r="I1614" s="111"/>
      <c r="J1614" s="111"/>
      <c r="K1614" s="111"/>
      <c r="L1614" s="111"/>
      <c r="M1614" s="111"/>
      <c r="N1614" s="111"/>
      <c r="O1614" s="111"/>
      <c r="P1614" s="111"/>
      <c r="Q1614" s="111"/>
      <c r="R1614" s="111"/>
      <c r="S1614" s="111"/>
      <c r="T1614" s="111"/>
      <c r="U1614" s="111"/>
      <c r="V1614" s="111"/>
      <c r="W1614" s="1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</row>
    <row r="1615" spans="1:78" s="45" customFormat="1" x14ac:dyDescent="0.2">
      <c r="A1615" s="111"/>
      <c r="B1615" s="111"/>
      <c r="C1615" s="111"/>
      <c r="D1615" s="111"/>
      <c r="E1615" s="111"/>
      <c r="F1615" s="111"/>
      <c r="G1615" s="111"/>
      <c r="H1615" s="111"/>
      <c r="I1615" s="111"/>
      <c r="J1615" s="111"/>
      <c r="K1615" s="111"/>
      <c r="L1615" s="111"/>
      <c r="M1615" s="111"/>
      <c r="N1615" s="111"/>
      <c r="O1615" s="111"/>
      <c r="P1615" s="111"/>
      <c r="Q1615" s="111"/>
      <c r="R1615" s="111"/>
      <c r="S1615" s="111"/>
      <c r="T1615" s="111"/>
      <c r="U1615" s="111"/>
      <c r="V1615" s="111"/>
      <c r="W1615" s="1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</row>
    <row r="1616" spans="1:78" s="45" customFormat="1" x14ac:dyDescent="0.2">
      <c r="A1616" s="111"/>
      <c r="B1616" s="111"/>
      <c r="C1616" s="111"/>
      <c r="D1616" s="111"/>
      <c r="E1616" s="111"/>
      <c r="F1616" s="111"/>
      <c r="G1616" s="111"/>
      <c r="H1616" s="111"/>
      <c r="I1616" s="111"/>
      <c r="J1616" s="111"/>
      <c r="K1616" s="111"/>
      <c r="L1616" s="111"/>
      <c r="M1616" s="111"/>
      <c r="N1616" s="111"/>
      <c r="O1616" s="111"/>
      <c r="P1616" s="111"/>
      <c r="Q1616" s="111"/>
      <c r="R1616" s="111"/>
      <c r="S1616" s="111"/>
      <c r="T1616" s="111"/>
      <c r="U1616" s="111"/>
      <c r="V1616" s="111"/>
      <c r="W1616" s="1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</row>
    <row r="1617" spans="1:78" s="45" customFormat="1" x14ac:dyDescent="0.2">
      <c r="A1617" s="111"/>
      <c r="B1617" s="111"/>
      <c r="C1617" s="111"/>
      <c r="D1617" s="111"/>
      <c r="E1617" s="111"/>
      <c r="F1617" s="111"/>
      <c r="G1617" s="111"/>
      <c r="H1617" s="111"/>
      <c r="I1617" s="111"/>
      <c r="J1617" s="111"/>
      <c r="K1617" s="111"/>
      <c r="L1617" s="111"/>
      <c r="M1617" s="111"/>
      <c r="N1617" s="111"/>
      <c r="O1617" s="111"/>
      <c r="P1617" s="111"/>
      <c r="Q1617" s="111"/>
      <c r="R1617" s="111"/>
      <c r="S1617" s="111"/>
      <c r="T1617" s="111"/>
      <c r="U1617" s="111"/>
      <c r="V1617" s="111"/>
      <c r="W1617" s="1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</row>
    <row r="1618" spans="1:78" s="45" customFormat="1" x14ac:dyDescent="0.2">
      <c r="A1618" s="111"/>
      <c r="B1618" s="111"/>
      <c r="C1618" s="111"/>
      <c r="D1618" s="111"/>
      <c r="E1618" s="111"/>
      <c r="F1618" s="111"/>
      <c r="G1618" s="111"/>
      <c r="H1618" s="111"/>
      <c r="I1618" s="111"/>
      <c r="J1618" s="111"/>
      <c r="K1618" s="111"/>
      <c r="L1618" s="111"/>
      <c r="M1618" s="111"/>
      <c r="N1618" s="111"/>
      <c r="O1618" s="111"/>
      <c r="P1618" s="111"/>
      <c r="Q1618" s="111"/>
      <c r="R1618" s="111"/>
      <c r="S1618" s="111"/>
      <c r="T1618" s="111"/>
      <c r="U1618" s="111"/>
      <c r="V1618" s="111"/>
      <c r="W1618" s="1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</row>
    <row r="1619" spans="1:78" s="45" customFormat="1" x14ac:dyDescent="0.2">
      <c r="A1619" s="111"/>
      <c r="B1619" s="111"/>
      <c r="C1619" s="111"/>
      <c r="D1619" s="111"/>
      <c r="E1619" s="111"/>
      <c r="F1619" s="111"/>
      <c r="G1619" s="111"/>
      <c r="H1619" s="111"/>
      <c r="I1619" s="111"/>
      <c r="J1619" s="111"/>
      <c r="K1619" s="111"/>
      <c r="L1619" s="111"/>
      <c r="M1619" s="111"/>
      <c r="N1619" s="111"/>
      <c r="O1619" s="111"/>
      <c r="P1619" s="111"/>
      <c r="Q1619" s="111"/>
      <c r="R1619" s="111"/>
      <c r="S1619" s="111"/>
      <c r="T1619" s="111"/>
      <c r="U1619" s="111"/>
      <c r="V1619" s="111"/>
      <c r="W1619" s="1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</row>
    <row r="1620" spans="1:78" s="45" customFormat="1" x14ac:dyDescent="0.2">
      <c r="A1620" s="111"/>
      <c r="B1620" s="111"/>
      <c r="C1620" s="111"/>
      <c r="D1620" s="111"/>
      <c r="E1620" s="111"/>
      <c r="F1620" s="111"/>
      <c r="G1620" s="111"/>
      <c r="H1620" s="111"/>
      <c r="I1620" s="111"/>
      <c r="J1620" s="111"/>
      <c r="K1620" s="111"/>
      <c r="L1620" s="111"/>
      <c r="M1620" s="111"/>
      <c r="N1620" s="111"/>
      <c r="O1620" s="111"/>
      <c r="P1620" s="111"/>
      <c r="Q1620" s="111"/>
      <c r="R1620" s="111"/>
      <c r="S1620" s="111"/>
      <c r="T1620" s="111"/>
      <c r="U1620" s="111"/>
      <c r="V1620" s="111"/>
      <c r="W1620" s="1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</row>
    <row r="1621" spans="1:78" s="45" customFormat="1" x14ac:dyDescent="0.2">
      <c r="A1621" s="111"/>
      <c r="B1621" s="111"/>
      <c r="C1621" s="111"/>
      <c r="D1621" s="111"/>
      <c r="E1621" s="111"/>
      <c r="F1621" s="111"/>
      <c r="G1621" s="111"/>
      <c r="H1621" s="111"/>
      <c r="I1621" s="111"/>
      <c r="J1621" s="111"/>
      <c r="K1621" s="111"/>
      <c r="L1621" s="111"/>
      <c r="M1621" s="111"/>
      <c r="N1621" s="111"/>
      <c r="O1621" s="111"/>
      <c r="P1621" s="111"/>
      <c r="Q1621" s="111"/>
      <c r="R1621" s="111"/>
      <c r="S1621" s="111"/>
      <c r="T1621" s="111"/>
      <c r="U1621" s="111"/>
      <c r="V1621" s="111"/>
      <c r="W1621" s="1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</row>
    <row r="1622" spans="1:78" s="45" customFormat="1" x14ac:dyDescent="0.2">
      <c r="A1622" s="111"/>
      <c r="B1622" s="111"/>
      <c r="C1622" s="111"/>
      <c r="D1622" s="111"/>
      <c r="E1622" s="111"/>
      <c r="F1622" s="111"/>
      <c r="G1622" s="111"/>
      <c r="H1622" s="111"/>
      <c r="I1622" s="111"/>
      <c r="J1622" s="111"/>
      <c r="K1622" s="111"/>
      <c r="L1622" s="111"/>
      <c r="M1622" s="111"/>
      <c r="N1622" s="111"/>
      <c r="O1622" s="111"/>
      <c r="P1622" s="111"/>
      <c r="Q1622" s="111"/>
      <c r="R1622" s="111"/>
      <c r="S1622" s="111"/>
      <c r="T1622" s="111"/>
      <c r="U1622" s="111"/>
      <c r="V1622" s="111"/>
      <c r="W1622" s="1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</row>
    <row r="1623" spans="1:78" s="45" customFormat="1" x14ac:dyDescent="0.2">
      <c r="A1623" s="111"/>
      <c r="B1623" s="111"/>
      <c r="C1623" s="111"/>
      <c r="D1623" s="111"/>
      <c r="E1623" s="111"/>
      <c r="F1623" s="111"/>
      <c r="G1623" s="111"/>
      <c r="H1623" s="111"/>
      <c r="I1623" s="111"/>
      <c r="J1623" s="111"/>
      <c r="K1623" s="111"/>
      <c r="L1623" s="111"/>
      <c r="M1623" s="111"/>
      <c r="N1623" s="111"/>
      <c r="O1623" s="111"/>
      <c r="P1623" s="111"/>
      <c r="Q1623" s="111"/>
      <c r="R1623" s="111"/>
      <c r="S1623" s="111"/>
      <c r="T1623" s="111"/>
      <c r="U1623" s="111"/>
      <c r="V1623" s="111"/>
      <c r="W1623" s="1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</row>
    <row r="1624" spans="1:78" s="45" customFormat="1" x14ac:dyDescent="0.2">
      <c r="A1624" s="111"/>
      <c r="B1624" s="111"/>
      <c r="C1624" s="111"/>
      <c r="D1624" s="111"/>
      <c r="E1624" s="111"/>
      <c r="F1624" s="111"/>
      <c r="G1624" s="111"/>
      <c r="H1624" s="111"/>
      <c r="I1624" s="111"/>
      <c r="J1624" s="111"/>
      <c r="K1624" s="111"/>
      <c r="L1624" s="111"/>
      <c r="M1624" s="111"/>
      <c r="N1624" s="111"/>
      <c r="O1624" s="111"/>
      <c r="P1624" s="111"/>
      <c r="Q1624" s="111"/>
      <c r="R1624" s="111"/>
      <c r="S1624" s="111"/>
      <c r="T1624" s="111"/>
      <c r="U1624" s="111"/>
      <c r="V1624" s="111"/>
      <c r="W1624" s="1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</row>
    <row r="1625" spans="1:78" s="45" customFormat="1" x14ac:dyDescent="0.2">
      <c r="A1625" s="111"/>
      <c r="B1625" s="111"/>
      <c r="C1625" s="111"/>
      <c r="D1625" s="111"/>
      <c r="E1625" s="111"/>
      <c r="F1625" s="111"/>
      <c r="G1625" s="111"/>
      <c r="H1625" s="111"/>
      <c r="I1625" s="111"/>
      <c r="J1625" s="111"/>
      <c r="K1625" s="111"/>
      <c r="L1625" s="111"/>
      <c r="M1625" s="111"/>
      <c r="N1625" s="111"/>
      <c r="O1625" s="111"/>
      <c r="P1625" s="111"/>
      <c r="Q1625" s="111"/>
      <c r="R1625" s="111"/>
      <c r="S1625" s="111"/>
      <c r="T1625" s="111"/>
      <c r="U1625" s="111"/>
      <c r="V1625" s="111"/>
      <c r="W1625" s="1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</row>
    <row r="1626" spans="1:78" s="45" customFormat="1" x14ac:dyDescent="0.2">
      <c r="A1626" s="111"/>
      <c r="B1626" s="111"/>
      <c r="C1626" s="111"/>
      <c r="D1626" s="111"/>
      <c r="E1626" s="111"/>
      <c r="F1626" s="111"/>
      <c r="G1626" s="111"/>
      <c r="H1626" s="111"/>
      <c r="I1626" s="111"/>
      <c r="J1626" s="111"/>
      <c r="K1626" s="111"/>
      <c r="L1626" s="111"/>
      <c r="M1626" s="111"/>
      <c r="N1626" s="111"/>
      <c r="O1626" s="111"/>
      <c r="P1626" s="111"/>
      <c r="Q1626" s="111"/>
      <c r="R1626" s="111"/>
      <c r="S1626" s="111"/>
      <c r="T1626" s="111"/>
      <c r="U1626" s="111"/>
      <c r="V1626" s="111"/>
      <c r="W1626" s="1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</row>
    <row r="1627" spans="1:78" s="45" customFormat="1" x14ac:dyDescent="0.2">
      <c r="A1627" s="111"/>
      <c r="B1627" s="111"/>
      <c r="C1627" s="111"/>
      <c r="D1627" s="111"/>
      <c r="E1627" s="111"/>
      <c r="F1627" s="111"/>
      <c r="G1627" s="111"/>
      <c r="H1627" s="111"/>
      <c r="I1627" s="111"/>
      <c r="J1627" s="111"/>
      <c r="K1627" s="111"/>
      <c r="L1627" s="111"/>
      <c r="M1627" s="111"/>
      <c r="N1627" s="111"/>
      <c r="O1627" s="111"/>
      <c r="P1627" s="111"/>
      <c r="Q1627" s="111"/>
      <c r="R1627" s="111"/>
      <c r="S1627" s="111"/>
      <c r="T1627" s="111"/>
      <c r="U1627" s="111"/>
      <c r="V1627" s="111"/>
      <c r="W1627" s="1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</row>
    <row r="1628" spans="1:78" s="45" customFormat="1" x14ac:dyDescent="0.2">
      <c r="A1628" s="111"/>
      <c r="B1628" s="111"/>
      <c r="C1628" s="111"/>
      <c r="D1628" s="111"/>
      <c r="E1628" s="111"/>
      <c r="F1628" s="111"/>
      <c r="G1628" s="111"/>
      <c r="H1628" s="111"/>
      <c r="I1628" s="111"/>
      <c r="J1628" s="111"/>
      <c r="K1628" s="111"/>
      <c r="L1628" s="111"/>
      <c r="M1628" s="111"/>
      <c r="N1628" s="111"/>
      <c r="O1628" s="111"/>
      <c r="P1628" s="111"/>
      <c r="Q1628" s="111"/>
      <c r="R1628" s="111"/>
      <c r="S1628" s="111"/>
      <c r="T1628" s="111"/>
      <c r="U1628" s="111"/>
      <c r="V1628" s="111"/>
      <c r="W1628" s="1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</row>
    <row r="1629" spans="1:78" s="45" customFormat="1" x14ac:dyDescent="0.2">
      <c r="A1629" s="111"/>
      <c r="B1629" s="111"/>
      <c r="C1629" s="111"/>
      <c r="D1629" s="111"/>
      <c r="E1629" s="111"/>
      <c r="F1629" s="111"/>
      <c r="G1629" s="111"/>
      <c r="H1629" s="111"/>
      <c r="I1629" s="111"/>
      <c r="J1629" s="111"/>
      <c r="K1629" s="111"/>
      <c r="L1629" s="111"/>
      <c r="M1629" s="111"/>
      <c r="N1629" s="111"/>
      <c r="O1629" s="111"/>
      <c r="P1629" s="111"/>
      <c r="Q1629" s="111"/>
      <c r="R1629" s="111"/>
      <c r="S1629" s="111"/>
      <c r="T1629" s="111"/>
      <c r="U1629" s="111"/>
      <c r="V1629" s="111"/>
      <c r="W1629" s="1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</row>
    <row r="1630" spans="1:78" s="45" customFormat="1" x14ac:dyDescent="0.2">
      <c r="A1630" s="111"/>
      <c r="B1630" s="111"/>
      <c r="C1630" s="111"/>
      <c r="D1630" s="111"/>
      <c r="E1630" s="111"/>
      <c r="F1630" s="111"/>
      <c r="G1630" s="111"/>
      <c r="H1630" s="111"/>
      <c r="I1630" s="111"/>
      <c r="J1630" s="111"/>
      <c r="K1630" s="111"/>
      <c r="L1630" s="111"/>
      <c r="M1630" s="111"/>
      <c r="N1630" s="111"/>
      <c r="O1630" s="111"/>
      <c r="P1630" s="111"/>
      <c r="Q1630" s="111"/>
      <c r="R1630" s="111"/>
      <c r="S1630" s="111"/>
      <c r="T1630" s="111"/>
      <c r="U1630" s="111"/>
      <c r="V1630" s="111"/>
      <c r="W1630" s="1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</row>
    <row r="1631" spans="1:78" s="45" customFormat="1" x14ac:dyDescent="0.2">
      <c r="A1631" s="111"/>
      <c r="B1631" s="111"/>
      <c r="C1631" s="111"/>
      <c r="D1631" s="111"/>
      <c r="E1631" s="111"/>
      <c r="F1631" s="111"/>
      <c r="G1631" s="111"/>
      <c r="H1631" s="111"/>
      <c r="I1631" s="111"/>
      <c r="J1631" s="111"/>
      <c r="K1631" s="111"/>
      <c r="L1631" s="111"/>
      <c r="M1631" s="111"/>
      <c r="N1631" s="111"/>
      <c r="O1631" s="111"/>
      <c r="P1631" s="111"/>
      <c r="Q1631" s="111"/>
      <c r="R1631" s="111"/>
      <c r="S1631" s="111"/>
      <c r="T1631" s="111"/>
      <c r="U1631" s="111"/>
      <c r="V1631" s="111"/>
      <c r="W1631" s="1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</row>
    <row r="1632" spans="1:78" s="45" customFormat="1" x14ac:dyDescent="0.2">
      <c r="A1632" s="111"/>
      <c r="B1632" s="111"/>
      <c r="C1632" s="111"/>
      <c r="D1632" s="111"/>
      <c r="E1632" s="111"/>
      <c r="F1632" s="111"/>
      <c r="G1632" s="111"/>
      <c r="H1632" s="111"/>
      <c r="I1632" s="111"/>
      <c r="J1632" s="111"/>
      <c r="K1632" s="111"/>
      <c r="L1632" s="111"/>
      <c r="M1632" s="111"/>
      <c r="N1632" s="111"/>
      <c r="O1632" s="111"/>
      <c r="P1632" s="111"/>
      <c r="Q1632" s="111"/>
      <c r="R1632" s="111"/>
      <c r="S1632" s="111"/>
      <c r="T1632" s="111"/>
      <c r="U1632" s="111"/>
      <c r="V1632" s="111"/>
      <c r="W1632" s="1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</row>
    <row r="1633" spans="1:78" s="45" customFormat="1" x14ac:dyDescent="0.2">
      <c r="A1633" s="111"/>
      <c r="B1633" s="111"/>
      <c r="C1633" s="111"/>
      <c r="D1633" s="111"/>
      <c r="E1633" s="111"/>
      <c r="F1633" s="111"/>
      <c r="G1633" s="111"/>
      <c r="H1633" s="111"/>
      <c r="I1633" s="111"/>
      <c r="J1633" s="111"/>
      <c r="K1633" s="111"/>
      <c r="L1633" s="111"/>
      <c r="M1633" s="111"/>
      <c r="N1633" s="111"/>
      <c r="O1633" s="111"/>
      <c r="P1633" s="111"/>
      <c r="Q1633" s="111"/>
      <c r="R1633" s="111"/>
      <c r="S1633" s="111"/>
      <c r="T1633" s="111"/>
      <c r="U1633" s="111"/>
      <c r="V1633" s="111"/>
      <c r="W1633" s="1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</row>
    <row r="1634" spans="1:78" s="45" customFormat="1" x14ac:dyDescent="0.2">
      <c r="A1634" s="111"/>
      <c r="B1634" s="111"/>
      <c r="C1634" s="111"/>
      <c r="D1634" s="111"/>
      <c r="E1634" s="111"/>
      <c r="F1634" s="111"/>
      <c r="G1634" s="111"/>
      <c r="H1634" s="111"/>
      <c r="I1634" s="111"/>
      <c r="J1634" s="111"/>
      <c r="K1634" s="111"/>
      <c r="L1634" s="111"/>
      <c r="M1634" s="111"/>
      <c r="N1634" s="111"/>
      <c r="O1634" s="111"/>
      <c r="P1634" s="111"/>
      <c r="Q1634" s="111"/>
      <c r="R1634" s="111"/>
      <c r="S1634" s="111"/>
      <c r="T1634" s="111"/>
      <c r="U1634" s="111"/>
      <c r="V1634" s="111"/>
      <c r="W1634" s="1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</row>
    <row r="1635" spans="1:78" s="45" customFormat="1" x14ac:dyDescent="0.2">
      <c r="A1635" s="111"/>
      <c r="B1635" s="111"/>
      <c r="C1635" s="111"/>
      <c r="D1635" s="111"/>
      <c r="E1635" s="111"/>
      <c r="F1635" s="111"/>
      <c r="G1635" s="111"/>
      <c r="H1635" s="111"/>
      <c r="I1635" s="111"/>
      <c r="J1635" s="111"/>
      <c r="K1635" s="111"/>
      <c r="L1635" s="111"/>
      <c r="M1635" s="111"/>
      <c r="N1635" s="111"/>
      <c r="O1635" s="111"/>
      <c r="P1635" s="111"/>
      <c r="Q1635" s="111"/>
      <c r="R1635" s="111"/>
      <c r="S1635" s="111"/>
      <c r="T1635" s="111"/>
      <c r="U1635" s="111"/>
      <c r="V1635" s="111"/>
      <c r="W1635" s="1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</row>
    <row r="1636" spans="1:78" s="45" customFormat="1" x14ac:dyDescent="0.2">
      <c r="A1636" s="111"/>
      <c r="B1636" s="111"/>
      <c r="C1636" s="111"/>
      <c r="D1636" s="111"/>
      <c r="E1636" s="111"/>
      <c r="F1636" s="111"/>
      <c r="G1636" s="111"/>
      <c r="H1636" s="111"/>
      <c r="I1636" s="111"/>
      <c r="J1636" s="111"/>
      <c r="K1636" s="111"/>
      <c r="L1636" s="111"/>
      <c r="M1636" s="111"/>
      <c r="N1636" s="111"/>
      <c r="O1636" s="111"/>
      <c r="P1636" s="111"/>
      <c r="Q1636" s="111"/>
      <c r="R1636" s="111"/>
      <c r="S1636" s="111"/>
      <c r="T1636" s="111"/>
      <c r="U1636" s="111"/>
      <c r="V1636" s="111"/>
      <c r="W1636" s="1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</row>
    <row r="1637" spans="1:78" s="45" customFormat="1" x14ac:dyDescent="0.2">
      <c r="A1637" s="111"/>
      <c r="B1637" s="111"/>
      <c r="C1637" s="111"/>
      <c r="D1637" s="111"/>
      <c r="E1637" s="111"/>
      <c r="F1637" s="111"/>
      <c r="G1637" s="111"/>
      <c r="H1637" s="111"/>
      <c r="I1637" s="111"/>
      <c r="J1637" s="111"/>
      <c r="K1637" s="111"/>
      <c r="L1637" s="111"/>
      <c r="M1637" s="111"/>
      <c r="N1637" s="111"/>
      <c r="O1637" s="111"/>
      <c r="P1637" s="111"/>
      <c r="Q1637" s="111"/>
      <c r="R1637" s="111"/>
      <c r="S1637" s="111"/>
      <c r="T1637" s="111"/>
      <c r="U1637" s="111"/>
      <c r="V1637" s="111"/>
      <c r="W1637" s="1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</row>
    <row r="1638" spans="1:78" s="45" customFormat="1" x14ac:dyDescent="0.2">
      <c r="A1638" s="111"/>
      <c r="B1638" s="111"/>
      <c r="C1638" s="111"/>
      <c r="D1638" s="111"/>
      <c r="E1638" s="111"/>
      <c r="F1638" s="111"/>
      <c r="G1638" s="111"/>
      <c r="H1638" s="111"/>
      <c r="I1638" s="111"/>
      <c r="J1638" s="111"/>
      <c r="K1638" s="111"/>
      <c r="L1638" s="111"/>
      <c r="M1638" s="111"/>
      <c r="N1638" s="111"/>
      <c r="O1638" s="111"/>
      <c r="P1638" s="111"/>
      <c r="Q1638" s="111"/>
      <c r="R1638" s="111"/>
      <c r="S1638" s="111"/>
      <c r="T1638" s="111"/>
      <c r="U1638" s="111"/>
      <c r="V1638" s="111"/>
      <c r="W1638" s="1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</row>
    <row r="1639" spans="1:78" s="45" customFormat="1" x14ac:dyDescent="0.2">
      <c r="A1639" s="111"/>
      <c r="B1639" s="111"/>
      <c r="C1639" s="111"/>
      <c r="D1639" s="111"/>
      <c r="E1639" s="111"/>
      <c r="F1639" s="111"/>
      <c r="G1639" s="111"/>
      <c r="H1639" s="111"/>
      <c r="I1639" s="111"/>
      <c r="J1639" s="111"/>
      <c r="K1639" s="111"/>
      <c r="L1639" s="111"/>
      <c r="M1639" s="111"/>
      <c r="N1639" s="111"/>
      <c r="O1639" s="111"/>
      <c r="P1639" s="111"/>
      <c r="Q1639" s="111"/>
      <c r="R1639" s="111"/>
      <c r="S1639" s="111"/>
      <c r="T1639" s="111"/>
      <c r="U1639" s="111"/>
      <c r="V1639" s="111"/>
      <c r="W1639" s="1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</row>
    <row r="1640" spans="1:78" s="45" customFormat="1" x14ac:dyDescent="0.2">
      <c r="A1640" s="111"/>
      <c r="B1640" s="111"/>
      <c r="C1640" s="111"/>
      <c r="D1640" s="111"/>
      <c r="E1640" s="111"/>
      <c r="F1640" s="111"/>
      <c r="G1640" s="111"/>
      <c r="H1640" s="111"/>
      <c r="I1640" s="111"/>
      <c r="J1640" s="111"/>
      <c r="K1640" s="111"/>
      <c r="L1640" s="111"/>
      <c r="M1640" s="111"/>
      <c r="N1640" s="111"/>
      <c r="O1640" s="111"/>
      <c r="P1640" s="111"/>
      <c r="Q1640" s="111"/>
      <c r="R1640" s="111"/>
      <c r="S1640" s="111"/>
      <c r="T1640" s="111"/>
      <c r="U1640" s="111"/>
      <c r="V1640" s="111"/>
      <c r="W1640" s="1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</row>
    <row r="1641" spans="1:78" s="45" customFormat="1" x14ac:dyDescent="0.2">
      <c r="A1641" s="111"/>
      <c r="B1641" s="111"/>
      <c r="C1641" s="111"/>
      <c r="D1641" s="111"/>
      <c r="E1641" s="111"/>
      <c r="F1641" s="111"/>
      <c r="G1641" s="111"/>
      <c r="H1641" s="111"/>
      <c r="I1641" s="111"/>
      <c r="J1641" s="111"/>
      <c r="K1641" s="111"/>
      <c r="L1641" s="111"/>
      <c r="M1641" s="111"/>
      <c r="N1641" s="111"/>
      <c r="O1641" s="111"/>
      <c r="P1641" s="111"/>
      <c r="Q1641" s="111"/>
      <c r="R1641" s="111"/>
      <c r="S1641" s="111"/>
      <c r="T1641" s="111"/>
      <c r="U1641" s="111"/>
      <c r="V1641" s="111"/>
      <c r="W1641" s="1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</row>
    <row r="1642" spans="1:78" s="45" customFormat="1" x14ac:dyDescent="0.2">
      <c r="A1642" s="111"/>
      <c r="B1642" s="111"/>
      <c r="C1642" s="111"/>
      <c r="D1642" s="111"/>
      <c r="E1642" s="111"/>
      <c r="F1642" s="111"/>
      <c r="G1642" s="111"/>
      <c r="H1642" s="111"/>
      <c r="I1642" s="111"/>
      <c r="J1642" s="111"/>
      <c r="K1642" s="111"/>
      <c r="L1642" s="111"/>
      <c r="M1642" s="111"/>
      <c r="N1642" s="111"/>
      <c r="O1642" s="111"/>
      <c r="P1642" s="111"/>
      <c r="Q1642" s="111"/>
      <c r="R1642" s="111"/>
      <c r="S1642" s="111"/>
      <c r="T1642" s="111"/>
      <c r="U1642" s="111"/>
      <c r="V1642" s="111"/>
      <c r="W1642" s="1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</row>
    <row r="1643" spans="1:78" s="45" customFormat="1" x14ac:dyDescent="0.2">
      <c r="A1643" s="111"/>
      <c r="B1643" s="111"/>
      <c r="C1643" s="111"/>
      <c r="D1643" s="111"/>
      <c r="E1643" s="111"/>
      <c r="F1643" s="111"/>
      <c r="G1643" s="111"/>
      <c r="H1643" s="111"/>
      <c r="I1643" s="111"/>
      <c r="J1643" s="111"/>
      <c r="K1643" s="111"/>
      <c r="L1643" s="111"/>
      <c r="M1643" s="111"/>
      <c r="N1643" s="111"/>
      <c r="O1643" s="111"/>
      <c r="P1643" s="111"/>
      <c r="Q1643" s="111"/>
      <c r="R1643" s="111"/>
      <c r="S1643" s="111"/>
      <c r="T1643" s="111"/>
      <c r="U1643" s="111"/>
      <c r="V1643" s="111"/>
      <c r="W1643" s="1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</row>
    <row r="1644" spans="1:78" s="45" customFormat="1" x14ac:dyDescent="0.2">
      <c r="A1644" s="111"/>
      <c r="B1644" s="111"/>
      <c r="C1644" s="111"/>
      <c r="D1644" s="111"/>
      <c r="E1644" s="111"/>
      <c r="F1644" s="111"/>
      <c r="G1644" s="111"/>
      <c r="H1644" s="111"/>
      <c r="I1644" s="111"/>
      <c r="J1644" s="111"/>
      <c r="K1644" s="111"/>
      <c r="L1644" s="111"/>
      <c r="M1644" s="111"/>
      <c r="N1644" s="111"/>
      <c r="O1644" s="111"/>
      <c r="P1644" s="111"/>
      <c r="Q1644" s="111"/>
      <c r="R1644" s="111"/>
      <c r="S1644" s="111"/>
      <c r="T1644" s="111"/>
      <c r="U1644" s="111"/>
      <c r="V1644" s="111"/>
      <c r="W1644" s="1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</row>
    <row r="1645" spans="1:78" s="45" customFormat="1" x14ac:dyDescent="0.2">
      <c r="A1645" s="111"/>
      <c r="B1645" s="111"/>
      <c r="C1645" s="111"/>
      <c r="D1645" s="111"/>
      <c r="E1645" s="111"/>
      <c r="F1645" s="111"/>
      <c r="G1645" s="111"/>
      <c r="H1645" s="111"/>
      <c r="I1645" s="111"/>
      <c r="J1645" s="111"/>
      <c r="K1645" s="111"/>
      <c r="L1645" s="111"/>
      <c r="M1645" s="111"/>
      <c r="N1645" s="111"/>
      <c r="O1645" s="111"/>
      <c r="P1645" s="111"/>
      <c r="Q1645" s="111"/>
      <c r="R1645" s="111"/>
      <c r="S1645" s="111"/>
      <c r="T1645" s="111"/>
      <c r="U1645" s="111"/>
      <c r="V1645" s="111"/>
      <c r="W1645" s="1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</row>
    <row r="1646" spans="1:78" s="45" customFormat="1" x14ac:dyDescent="0.2">
      <c r="A1646" s="111"/>
      <c r="B1646" s="111"/>
      <c r="C1646" s="111"/>
      <c r="D1646" s="111"/>
      <c r="E1646" s="111"/>
      <c r="F1646" s="111"/>
      <c r="G1646" s="111"/>
      <c r="H1646" s="111"/>
      <c r="I1646" s="111"/>
      <c r="J1646" s="111"/>
      <c r="K1646" s="111"/>
      <c r="L1646" s="111"/>
      <c r="M1646" s="111"/>
      <c r="N1646" s="111"/>
      <c r="O1646" s="111"/>
      <c r="P1646" s="111"/>
      <c r="Q1646" s="111"/>
      <c r="R1646" s="111"/>
      <c r="S1646" s="111"/>
      <c r="T1646" s="111"/>
      <c r="U1646" s="111"/>
      <c r="V1646" s="111"/>
      <c r="W1646" s="1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</row>
    <row r="1647" spans="1:78" s="45" customFormat="1" x14ac:dyDescent="0.2">
      <c r="A1647" s="111"/>
      <c r="B1647" s="111"/>
      <c r="C1647" s="111"/>
      <c r="D1647" s="111"/>
      <c r="E1647" s="111"/>
      <c r="F1647" s="111"/>
      <c r="G1647" s="111"/>
      <c r="H1647" s="111"/>
      <c r="I1647" s="111"/>
      <c r="J1647" s="111"/>
      <c r="K1647" s="111"/>
      <c r="L1647" s="111"/>
      <c r="M1647" s="111"/>
      <c r="N1647" s="111"/>
      <c r="O1647" s="111"/>
      <c r="P1647" s="111"/>
      <c r="Q1647" s="111"/>
      <c r="R1647" s="111"/>
      <c r="S1647" s="111"/>
      <c r="T1647" s="111"/>
      <c r="U1647" s="111"/>
      <c r="V1647" s="111"/>
      <c r="W1647" s="1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</row>
    <row r="1648" spans="1:78" s="45" customFormat="1" x14ac:dyDescent="0.2">
      <c r="A1648" s="111"/>
      <c r="B1648" s="111"/>
      <c r="C1648" s="111"/>
      <c r="D1648" s="111"/>
      <c r="E1648" s="111"/>
      <c r="F1648" s="111"/>
      <c r="G1648" s="111"/>
      <c r="H1648" s="111"/>
      <c r="I1648" s="111"/>
      <c r="J1648" s="111"/>
      <c r="K1648" s="111"/>
      <c r="L1648" s="111"/>
      <c r="M1648" s="111"/>
      <c r="N1648" s="111"/>
      <c r="O1648" s="111"/>
      <c r="P1648" s="111"/>
      <c r="Q1648" s="111"/>
      <c r="R1648" s="111"/>
      <c r="S1648" s="111"/>
      <c r="T1648" s="111"/>
      <c r="U1648" s="111"/>
      <c r="V1648" s="111"/>
      <c r="W1648" s="1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</row>
    <row r="1649" spans="1:78" s="45" customFormat="1" x14ac:dyDescent="0.2">
      <c r="A1649" s="111"/>
      <c r="B1649" s="111"/>
      <c r="C1649" s="111"/>
      <c r="D1649" s="111"/>
      <c r="E1649" s="111"/>
      <c r="F1649" s="111"/>
      <c r="G1649" s="111"/>
      <c r="H1649" s="111"/>
      <c r="I1649" s="111"/>
      <c r="J1649" s="111"/>
      <c r="K1649" s="111"/>
      <c r="L1649" s="111"/>
      <c r="M1649" s="111"/>
      <c r="N1649" s="111"/>
      <c r="O1649" s="111"/>
      <c r="P1649" s="111"/>
      <c r="Q1649" s="111"/>
      <c r="R1649" s="111"/>
      <c r="S1649" s="111"/>
      <c r="T1649" s="111"/>
      <c r="U1649" s="111"/>
      <c r="V1649" s="111"/>
      <c r="W1649" s="1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</row>
    <row r="1650" spans="1:78" s="45" customFormat="1" x14ac:dyDescent="0.2">
      <c r="A1650" s="111"/>
      <c r="B1650" s="111"/>
      <c r="C1650" s="111"/>
      <c r="D1650" s="111"/>
      <c r="E1650" s="111"/>
      <c r="F1650" s="111"/>
      <c r="G1650" s="111"/>
      <c r="H1650" s="111"/>
      <c r="I1650" s="111"/>
      <c r="J1650" s="111"/>
      <c r="K1650" s="111"/>
      <c r="L1650" s="111"/>
      <c r="M1650" s="111"/>
      <c r="N1650" s="111"/>
      <c r="O1650" s="111"/>
      <c r="P1650" s="111"/>
      <c r="Q1650" s="111"/>
      <c r="R1650" s="111"/>
      <c r="S1650" s="111"/>
      <c r="T1650" s="111"/>
      <c r="U1650" s="111"/>
      <c r="V1650" s="111"/>
      <c r="W1650" s="1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</row>
    <row r="1651" spans="1:78" s="45" customFormat="1" x14ac:dyDescent="0.2">
      <c r="A1651" s="111"/>
      <c r="B1651" s="111"/>
      <c r="C1651" s="111"/>
      <c r="D1651" s="111"/>
      <c r="E1651" s="111"/>
      <c r="F1651" s="111"/>
      <c r="G1651" s="111"/>
      <c r="H1651" s="111"/>
      <c r="I1651" s="111"/>
      <c r="J1651" s="111"/>
      <c r="K1651" s="111"/>
      <c r="L1651" s="111"/>
      <c r="M1651" s="111"/>
      <c r="N1651" s="111"/>
      <c r="O1651" s="111"/>
      <c r="P1651" s="111"/>
      <c r="Q1651" s="111"/>
      <c r="R1651" s="111"/>
      <c r="S1651" s="111"/>
      <c r="T1651" s="111"/>
      <c r="U1651" s="111"/>
      <c r="V1651" s="111"/>
      <c r="W1651" s="1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</row>
    <row r="1652" spans="1:78" s="45" customFormat="1" x14ac:dyDescent="0.2">
      <c r="A1652" s="111"/>
      <c r="B1652" s="111"/>
      <c r="C1652" s="111"/>
      <c r="D1652" s="111"/>
      <c r="E1652" s="111"/>
      <c r="F1652" s="111"/>
      <c r="G1652" s="111"/>
      <c r="H1652" s="111"/>
      <c r="I1652" s="111"/>
      <c r="J1652" s="111"/>
      <c r="K1652" s="111"/>
      <c r="L1652" s="111"/>
      <c r="M1652" s="111"/>
      <c r="N1652" s="111"/>
      <c r="O1652" s="111"/>
      <c r="P1652" s="111"/>
      <c r="Q1652" s="111"/>
      <c r="R1652" s="111"/>
      <c r="S1652" s="111"/>
      <c r="T1652" s="111"/>
      <c r="U1652" s="111"/>
      <c r="V1652" s="111"/>
      <c r="W1652" s="1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</row>
    <row r="1653" spans="1:78" s="45" customFormat="1" x14ac:dyDescent="0.2">
      <c r="A1653" s="111"/>
      <c r="B1653" s="111"/>
      <c r="C1653" s="111"/>
      <c r="D1653" s="111"/>
      <c r="E1653" s="111"/>
      <c r="F1653" s="111"/>
      <c r="G1653" s="111"/>
      <c r="H1653" s="111"/>
      <c r="I1653" s="111"/>
      <c r="J1653" s="111"/>
      <c r="K1653" s="111"/>
      <c r="L1653" s="111"/>
      <c r="M1653" s="111"/>
      <c r="N1653" s="111"/>
      <c r="O1653" s="111"/>
      <c r="P1653" s="111"/>
      <c r="Q1653" s="111"/>
      <c r="R1653" s="111"/>
      <c r="S1653" s="111"/>
      <c r="T1653" s="111"/>
      <c r="U1653" s="111"/>
      <c r="V1653" s="111"/>
      <c r="W1653" s="1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</row>
    <row r="1654" spans="1:78" s="45" customFormat="1" x14ac:dyDescent="0.2">
      <c r="A1654" s="111"/>
      <c r="B1654" s="111"/>
      <c r="C1654" s="111"/>
      <c r="D1654" s="111"/>
      <c r="E1654" s="111"/>
      <c r="F1654" s="111"/>
      <c r="G1654" s="111"/>
      <c r="H1654" s="111"/>
      <c r="I1654" s="111"/>
      <c r="J1654" s="111"/>
      <c r="K1654" s="111"/>
      <c r="L1654" s="111"/>
      <c r="M1654" s="111"/>
      <c r="N1654" s="111"/>
      <c r="O1654" s="111"/>
      <c r="P1654" s="111"/>
      <c r="Q1654" s="111"/>
      <c r="R1654" s="111"/>
      <c r="S1654" s="111"/>
      <c r="T1654" s="111"/>
      <c r="U1654" s="111"/>
      <c r="V1654" s="111"/>
      <c r="W1654" s="1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</row>
    <row r="1655" spans="1:78" s="45" customFormat="1" x14ac:dyDescent="0.2">
      <c r="A1655" s="111"/>
      <c r="B1655" s="111"/>
      <c r="C1655" s="111"/>
      <c r="D1655" s="111"/>
      <c r="E1655" s="111"/>
      <c r="F1655" s="111"/>
      <c r="G1655" s="111"/>
      <c r="H1655" s="111"/>
      <c r="I1655" s="111"/>
      <c r="J1655" s="111"/>
      <c r="K1655" s="111"/>
      <c r="L1655" s="111"/>
      <c r="M1655" s="111"/>
      <c r="N1655" s="111"/>
      <c r="O1655" s="111"/>
      <c r="P1655" s="111"/>
      <c r="Q1655" s="111"/>
      <c r="R1655" s="111"/>
      <c r="S1655" s="111"/>
      <c r="T1655" s="111"/>
      <c r="U1655" s="111"/>
      <c r="V1655" s="111"/>
      <c r="W1655" s="1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</row>
    <row r="1656" spans="1:78" s="45" customFormat="1" x14ac:dyDescent="0.2">
      <c r="A1656" s="111"/>
      <c r="B1656" s="111"/>
      <c r="C1656" s="111"/>
      <c r="D1656" s="111"/>
      <c r="E1656" s="111"/>
      <c r="F1656" s="111"/>
      <c r="G1656" s="111"/>
      <c r="H1656" s="111"/>
      <c r="I1656" s="111"/>
      <c r="J1656" s="111"/>
      <c r="K1656" s="111"/>
      <c r="L1656" s="111"/>
      <c r="M1656" s="111"/>
      <c r="N1656" s="111"/>
      <c r="O1656" s="111"/>
      <c r="P1656" s="111"/>
      <c r="Q1656" s="111"/>
      <c r="R1656" s="111"/>
      <c r="S1656" s="111"/>
      <c r="T1656" s="111"/>
      <c r="U1656" s="111"/>
      <c r="V1656" s="111"/>
      <c r="W1656" s="1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</row>
    <row r="1657" spans="1:78" s="45" customFormat="1" x14ac:dyDescent="0.2">
      <c r="A1657" s="111"/>
      <c r="B1657" s="111"/>
      <c r="C1657" s="111"/>
      <c r="D1657" s="111"/>
      <c r="E1657" s="111"/>
      <c r="F1657" s="111"/>
      <c r="G1657" s="111"/>
      <c r="H1657" s="111"/>
      <c r="I1657" s="111"/>
      <c r="J1657" s="111"/>
      <c r="K1657" s="111"/>
      <c r="L1657" s="111"/>
      <c r="M1657" s="111"/>
      <c r="N1657" s="111"/>
      <c r="O1657" s="111"/>
      <c r="P1657" s="111"/>
      <c r="Q1657" s="111"/>
      <c r="R1657" s="111"/>
      <c r="S1657" s="111"/>
      <c r="T1657" s="111"/>
      <c r="U1657" s="111"/>
      <c r="V1657" s="111"/>
      <c r="W1657" s="1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</row>
    <row r="1658" spans="1:78" s="45" customFormat="1" x14ac:dyDescent="0.2">
      <c r="A1658" s="111"/>
      <c r="B1658" s="111"/>
      <c r="C1658" s="111"/>
      <c r="D1658" s="111"/>
      <c r="E1658" s="111"/>
      <c r="F1658" s="111"/>
      <c r="G1658" s="111"/>
      <c r="H1658" s="111"/>
      <c r="I1658" s="111"/>
      <c r="J1658" s="111"/>
      <c r="K1658" s="111"/>
      <c r="L1658" s="111"/>
      <c r="M1658" s="111"/>
      <c r="N1658" s="111"/>
      <c r="O1658" s="111"/>
      <c r="P1658" s="111"/>
      <c r="Q1658" s="111"/>
      <c r="R1658" s="111"/>
      <c r="S1658" s="111"/>
      <c r="T1658" s="111"/>
      <c r="U1658" s="111"/>
      <c r="V1658" s="111"/>
      <c r="W1658" s="1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</row>
    <row r="1659" spans="1:78" s="45" customFormat="1" x14ac:dyDescent="0.2">
      <c r="A1659" s="111"/>
      <c r="B1659" s="111"/>
      <c r="C1659" s="111"/>
      <c r="D1659" s="111"/>
      <c r="E1659" s="111"/>
      <c r="F1659" s="111"/>
      <c r="G1659" s="111"/>
      <c r="H1659" s="111"/>
      <c r="I1659" s="111"/>
      <c r="J1659" s="111"/>
      <c r="K1659" s="111"/>
      <c r="L1659" s="111"/>
      <c r="M1659" s="111"/>
      <c r="N1659" s="111"/>
      <c r="O1659" s="111"/>
      <c r="P1659" s="111"/>
      <c r="Q1659" s="111"/>
      <c r="R1659" s="111"/>
      <c r="S1659" s="111"/>
      <c r="T1659" s="111"/>
      <c r="U1659" s="111"/>
      <c r="V1659" s="111"/>
      <c r="W1659" s="1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</row>
    <row r="1660" spans="1:78" s="45" customFormat="1" x14ac:dyDescent="0.2">
      <c r="A1660" s="111"/>
      <c r="B1660" s="111"/>
      <c r="C1660" s="111"/>
      <c r="D1660" s="111"/>
      <c r="E1660" s="111"/>
      <c r="F1660" s="111"/>
      <c r="G1660" s="111"/>
      <c r="H1660" s="111"/>
      <c r="I1660" s="111"/>
      <c r="J1660" s="111"/>
      <c r="K1660" s="111"/>
      <c r="L1660" s="111"/>
      <c r="M1660" s="111"/>
      <c r="N1660" s="111"/>
      <c r="O1660" s="111"/>
      <c r="P1660" s="111"/>
      <c r="Q1660" s="111"/>
      <c r="R1660" s="111"/>
      <c r="S1660" s="111"/>
      <c r="T1660" s="111"/>
      <c r="U1660" s="111"/>
      <c r="V1660" s="111"/>
      <c r="W1660" s="1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</row>
    <row r="1661" spans="1:78" s="45" customFormat="1" x14ac:dyDescent="0.2">
      <c r="A1661" s="111"/>
      <c r="B1661" s="111"/>
      <c r="C1661" s="111"/>
      <c r="D1661" s="111"/>
      <c r="E1661" s="111"/>
      <c r="F1661" s="111"/>
      <c r="G1661" s="111"/>
      <c r="H1661" s="111"/>
      <c r="I1661" s="111"/>
      <c r="J1661" s="111"/>
      <c r="K1661" s="111"/>
      <c r="L1661" s="111"/>
      <c r="M1661" s="111"/>
      <c r="N1661" s="111"/>
      <c r="O1661" s="111"/>
      <c r="P1661" s="111"/>
      <c r="Q1661" s="111"/>
      <c r="R1661" s="111"/>
      <c r="S1661" s="111"/>
      <c r="T1661" s="111"/>
      <c r="U1661" s="111"/>
      <c r="V1661" s="111"/>
      <c r="W1661" s="1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</row>
    <row r="1662" spans="1:78" s="45" customFormat="1" x14ac:dyDescent="0.2">
      <c r="A1662" s="111"/>
      <c r="B1662" s="111"/>
      <c r="C1662" s="111"/>
      <c r="D1662" s="111"/>
      <c r="E1662" s="111"/>
      <c r="F1662" s="111"/>
      <c r="G1662" s="111"/>
      <c r="H1662" s="111"/>
      <c r="I1662" s="111"/>
      <c r="J1662" s="111"/>
      <c r="K1662" s="111"/>
      <c r="L1662" s="111"/>
      <c r="M1662" s="111"/>
      <c r="N1662" s="111"/>
      <c r="O1662" s="111"/>
      <c r="P1662" s="111"/>
      <c r="Q1662" s="111"/>
      <c r="R1662" s="111"/>
      <c r="S1662" s="111"/>
      <c r="T1662" s="111"/>
      <c r="U1662" s="111"/>
      <c r="V1662" s="111"/>
      <c r="W1662" s="1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</row>
    <row r="1663" spans="1:78" s="45" customFormat="1" x14ac:dyDescent="0.2">
      <c r="A1663" s="111"/>
      <c r="B1663" s="111"/>
      <c r="C1663" s="111"/>
      <c r="D1663" s="111"/>
      <c r="E1663" s="111"/>
      <c r="F1663" s="111"/>
      <c r="G1663" s="111"/>
      <c r="H1663" s="111"/>
      <c r="I1663" s="111"/>
      <c r="J1663" s="111"/>
      <c r="K1663" s="111"/>
      <c r="L1663" s="111"/>
      <c r="M1663" s="111"/>
      <c r="N1663" s="111"/>
      <c r="O1663" s="111"/>
      <c r="P1663" s="111"/>
      <c r="Q1663" s="111"/>
      <c r="R1663" s="111"/>
      <c r="S1663" s="111"/>
      <c r="T1663" s="111"/>
      <c r="U1663" s="111"/>
      <c r="V1663" s="111"/>
      <c r="W1663" s="1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</row>
    <row r="1664" spans="1:78" s="45" customFormat="1" x14ac:dyDescent="0.2">
      <c r="A1664" s="111"/>
      <c r="B1664" s="111"/>
      <c r="C1664" s="111"/>
      <c r="D1664" s="111"/>
      <c r="E1664" s="111"/>
      <c r="F1664" s="111"/>
      <c r="G1664" s="111"/>
      <c r="H1664" s="111"/>
      <c r="I1664" s="111"/>
      <c r="J1664" s="111"/>
      <c r="K1664" s="111"/>
      <c r="L1664" s="111"/>
      <c r="M1664" s="111"/>
      <c r="N1664" s="111"/>
      <c r="O1664" s="111"/>
      <c r="P1664" s="111"/>
      <c r="Q1664" s="111"/>
      <c r="R1664" s="111"/>
      <c r="S1664" s="111"/>
      <c r="T1664" s="111"/>
      <c r="U1664" s="111"/>
      <c r="V1664" s="111"/>
      <c r="W1664" s="1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</row>
    <row r="1665" spans="1:78" s="45" customFormat="1" x14ac:dyDescent="0.2">
      <c r="A1665" s="111"/>
      <c r="B1665" s="111"/>
      <c r="C1665" s="111"/>
      <c r="D1665" s="111"/>
      <c r="E1665" s="111"/>
      <c r="F1665" s="111"/>
      <c r="G1665" s="111"/>
      <c r="H1665" s="111"/>
      <c r="I1665" s="111"/>
      <c r="J1665" s="111"/>
      <c r="K1665" s="111"/>
      <c r="L1665" s="111"/>
      <c r="M1665" s="111"/>
      <c r="N1665" s="111"/>
      <c r="O1665" s="111"/>
      <c r="P1665" s="111"/>
      <c r="Q1665" s="111"/>
      <c r="R1665" s="111"/>
      <c r="S1665" s="111"/>
      <c r="T1665" s="111"/>
      <c r="U1665" s="111"/>
      <c r="V1665" s="111"/>
      <c r="W1665" s="1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</row>
    <row r="1666" spans="1:78" s="45" customFormat="1" x14ac:dyDescent="0.2">
      <c r="A1666" s="111"/>
      <c r="B1666" s="111"/>
      <c r="C1666" s="111"/>
      <c r="D1666" s="111"/>
      <c r="E1666" s="111"/>
      <c r="F1666" s="111"/>
      <c r="G1666" s="111"/>
      <c r="H1666" s="111"/>
      <c r="I1666" s="111"/>
      <c r="J1666" s="111"/>
      <c r="K1666" s="111"/>
      <c r="L1666" s="111"/>
      <c r="M1666" s="111"/>
      <c r="N1666" s="111"/>
      <c r="O1666" s="111"/>
      <c r="P1666" s="111"/>
      <c r="Q1666" s="111"/>
      <c r="R1666" s="111"/>
      <c r="S1666" s="111"/>
      <c r="T1666" s="111"/>
      <c r="U1666" s="111"/>
      <c r="V1666" s="111"/>
      <c r="W1666" s="1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</row>
    <row r="1667" spans="1:78" s="45" customFormat="1" x14ac:dyDescent="0.2">
      <c r="A1667" s="111"/>
      <c r="B1667" s="111"/>
      <c r="C1667" s="111"/>
      <c r="D1667" s="111"/>
      <c r="E1667" s="111"/>
      <c r="F1667" s="111"/>
      <c r="G1667" s="111"/>
      <c r="H1667" s="111"/>
      <c r="I1667" s="111"/>
      <c r="J1667" s="111"/>
      <c r="K1667" s="111"/>
      <c r="L1667" s="111"/>
      <c r="M1667" s="111"/>
      <c r="N1667" s="111"/>
      <c r="O1667" s="111"/>
      <c r="P1667" s="111"/>
      <c r="Q1667" s="111"/>
      <c r="R1667" s="111"/>
      <c r="S1667" s="111"/>
      <c r="T1667" s="111"/>
      <c r="U1667" s="111"/>
      <c r="V1667" s="111"/>
      <c r="W1667" s="1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</row>
    <row r="1668" spans="1:78" s="45" customFormat="1" x14ac:dyDescent="0.2">
      <c r="A1668" s="111"/>
      <c r="B1668" s="111"/>
      <c r="C1668" s="111"/>
      <c r="D1668" s="111"/>
      <c r="E1668" s="111"/>
      <c r="F1668" s="111"/>
      <c r="G1668" s="111"/>
      <c r="H1668" s="111"/>
      <c r="I1668" s="111"/>
      <c r="J1668" s="111"/>
      <c r="K1668" s="111"/>
      <c r="L1668" s="111"/>
      <c r="M1668" s="111"/>
      <c r="N1668" s="111"/>
      <c r="O1668" s="111"/>
      <c r="P1668" s="111"/>
      <c r="Q1668" s="111"/>
      <c r="R1668" s="111"/>
      <c r="S1668" s="111"/>
      <c r="T1668" s="111"/>
      <c r="U1668" s="111"/>
      <c r="V1668" s="111"/>
      <c r="W1668" s="1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</row>
    <row r="1669" spans="1:78" s="45" customFormat="1" x14ac:dyDescent="0.2">
      <c r="A1669" s="111"/>
      <c r="B1669" s="111"/>
      <c r="C1669" s="111"/>
      <c r="D1669" s="111"/>
      <c r="E1669" s="111"/>
      <c r="F1669" s="111"/>
      <c r="G1669" s="111"/>
      <c r="H1669" s="111"/>
      <c r="I1669" s="111"/>
      <c r="J1669" s="111"/>
      <c r="K1669" s="111"/>
      <c r="L1669" s="111"/>
      <c r="M1669" s="111"/>
      <c r="N1669" s="111"/>
      <c r="O1669" s="111"/>
      <c r="P1669" s="111"/>
      <c r="Q1669" s="111"/>
      <c r="R1669" s="111"/>
      <c r="S1669" s="111"/>
      <c r="T1669" s="111"/>
      <c r="U1669" s="111"/>
      <c r="V1669" s="111"/>
      <c r="W1669" s="1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</row>
    <row r="1670" spans="1:78" s="45" customFormat="1" x14ac:dyDescent="0.2">
      <c r="A1670" s="111"/>
      <c r="B1670" s="111"/>
      <c r="C1670" s="111"/>
      <c r="D1670" s="111"/>
      <c r="E1670" s="111"/>
      <c r="F1670" s="111"/>
      <c r="G1670" s="111"/>
      <c r="H1670" s="111"/>
      <c r="I1670" s="111"/>
      <c r="J1670" s="111"/>
      <c r="K1670" s="111"/>
      <c r="L1670" s="111"/>
      <c r="M1670" s="111"/>
      <c r="N1670" s="111"/>
      <c r="O1670" s="111"/>
      <c r="P1670" s="111"/>
      <c r="Q1670" s="111"/>
      <c r="R1670" s="111"/>
      <c r="S1670" s="111"/>
      <c r="T1670" s="111"/>
      <c r="U1670" s="111"/>
      <c r="V1670" s="111"/>
      <c r="W1670" s="1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</row>
    <row r="1671" spans="1:78" s="45" customFormat="1" x14ac:dyDescent="0.2">
      <c r="A1671" s="111"/>
      <c r="B1671" s="111"/>
      <c r="C1671" s="111"/>
      <c r="D1671" s="111"/>
      <c r="E1671" s="111"/>
      <c r="F1671" s="111"/>
      <c r="G1671" s="111"/>
      <c r="H1671" s="111"/>
      <c r="I1671" s="111"/>
      <c r="J1671" s="111"/>
      <c r="K1671" s="111"/>
      <c r="L1671" s="111"/>
      <c r="M1671" s="111"/>
      <c r="N1671" s="111"/>
      <c r="O1671" s="111"/>
      <c r="P1671" s="111"/>
      <c r="Q1671" s="111"/>
      <c r="R1671" s="111"/>
      <c r="S1671" s="111"/>
      <c r="T1671" s="111"/>
      <c r="U1671" s="111"/>
      <c r="V1671" s="111"/>
      <c r="W1671" s="1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</row>
    <row r="1672" spans="1:78" s="45" customFormat="1" x14ac:dyDescent="0.2">
      <c r="A1672" s="111"/>
      <c r="B1672" s="111"/>
      <c r="C1672" s="111"/>
      <c r="D1672" s="111"/>
      <c r="E1672" s="111"/>
      <c r="F1672" s="111"/>
      <c r="G1672" s="111"/>
      <c r="H1672" s="111"/>
      <c r="I1672" s="111"/>
      <c r="J1672" s="111"/>
      <c r="K1672" s="111"/>
      <c r="L1672" s="111"/>
      <c r="M1672" s="111"/>
      <c r="N1672" s="111"/>
      <c r="O1672" s="111"/>
      <c r="P1672" s="111"/>
      <c r="Q1672" s="111"/>
      <c r="R1672" s="111"/>
      <c r="S1672" s="111"/>
      <c r="T1672" s="111"/>
      <c r="U1672" s="111"/>
      <c r="V1672" s="111"/>
      <c r="W1672" s="1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</row>
    <row r="1673" spans="1:78" s="45" customFormat="1" x14ac:dyDescent="0.2">
      <c r="A1673" s="111"/>
      <c r="B1673" s="111"/>
      <c r="C1673" s="111"/>
      <c r="D1673" s="111"/>
      <c r="E1673" s="111"/>
      <c r="F1673" s="111"/>
      <c r="G1673" s="111"/>
      <c r="H1673" s="111"/>
      <c r="I1673" s="111"/>
      <c r="J1673" s="111"/>
      <c r="K1673" s="111"/>
      <c r="L1673" s="111"/>
      <c r="M1673" s="111"/>
      <c r="N1673" s="111"/>
      <c r="O1673" s="111"/>
      <c r="P1673" s="111"/>
      <c r="Q1673" s="111"/>
      <c r="R1673" s="111"/>
      <c r="S1673" s="111"/>
      <c r="T1673" s="111"/>
      <c r="U1673" s="111"/>
      <c r="V1673" s="111"/>
      <c r="W1673" s="1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</row>
    <row r="1674" spans="1:78" s="45" customFormat="1" x14ac:dyDescent="0.2">
      <c r="A1674" s="111"/>
      <c r="B1674" s="111"/>
      <c r="C1674" s="111"/>
      <c r="D1674" s="111"/>
      <c r="E1674" s="111"/>
      <c r="F1674" s="111"/>
      <c r="G1674" s="111"/>
      <c r="H1674" s="111"/>
      <c r="I1674" s="111"/>
      <c r="J1674" s="111"/>
      <c r="K1674" s="111"/>
      <c r="L1674" s="111"/>
      <c r="M1674" s="111"/>
      <c r="N1674" s="111"/>
      <c r="O1674" s="111"/>
      <c r="P1674" s="111"/>
      <c r="Q1674" s="111"/>
      <c r="R1674" s="111"/>
      <c r="S1674" s="111"/>
      <c r="T1674" s="111"/>
      <c r="U1674" s="111"/>
      <c r="V1674" s="111"/>
      <c r="W1674" s="1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</row>
    <row r="1675" spans="1:78" s="45" customFormat="1" x14ac:dyDescent="0.2">
      <c r="A1675" s="111"/>
      <c r="B1675" s="111"/>
      <c r="C1675" s="111"/>
      <c r="D1675" s="111"/>
      <c r="E1675" s="111"/>
      <c r="F1675" s="111"/>
      <c r="G1675" s="111"/>
      <c r="H1675" s="111"/>
      <c r="I1675" s="111"/>
      <c r="J1675" s="111"/>
      <c r="K1675" s="111"/>
      <c r="L1675" s="111"/>
      <c r="M1675" s="111"/>
      <c r="N1675" s="111"/>
      <c r="O1675" s="111"/>
      <c r="P1675" s="111"/>
      <c r="Q1675" s="111"/>
      <c r="R1675" s="111"/>
      <c r="S1675" s="111"/>
      <c r="T1675" s="111"/>
      <c r="U1675" s="111"/>
      <c r="V1675" s="111"/>
      <c r="W1675" s="1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</row>
    <row r="1676" spans="1:78" s="45" customFormat="1" x14ac:dyDescent="0.2">
      <c r="A1676" s="111"/>
      <c r="B1676" s="111"/>
      <c r="C1676" s="111"/>
      <c r="D1676" s="111"/>
      <c r="E1676" s="111"/>
      <c r="F1676" s="111"/>
      <c r="G1676" s="111"/>
      <c r="H1676" s="111"/>
      <c r="I1676" s="111"/>
      <c r="J1676" s="111"/>
      <c r="K1676" s="111"/>
      <c r="L1676" s="111"/>
      <c r="M1676" s="111"/>
      <c r="N1676" s="111"/>
      <c r="O1676" s="111"/>
      <c r="P1676" s="111"/>
      <c r="Q1676" s="111"/>
      <c r="R1676" s="111"/>
      <c r="S1676" s="111"/>
      <c r="T1676" s="111"/>
      <c r="U1676" s="111"/>
      <c r="V1676" s="111"/>
      <c r="W1676" s="1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</row>
    <row r="1677" spans="1:78" s="45" customFormat="1" x14ac:dyDescent="0.2">
      <c r="A1677" s="111"/>
      <c r="B1677" s="111"/>
      <c r="C1677" s="111"/>
      <c r="D1677" s="111"/>
      <c r="E1677" s="111"/>
      <c r="F1677" s="111"/>
      <c r="G1677" s="111"/>
      <c r="H1677" s="111"/>
      <c r="I1677" s="111"/>
      <c r="J1677" s="111"/>
      <c r="K1677" s="111"/>
      <c r="L1677" s="111"/>
      <c r="M1677" s="111"/>
      <c r="N1677" s="111"/>
      <c r="O1677" s="111"/>
      <c r="P1677" s="111"/>
      <c r="Q1677" s="111"/>
      <c r="R1677" s="111"/>
      <c r="S1677" s="111"/>
      <c r="T1677" s="111"/>
      <c r="U1677" s="111"/>
      <c r="V1677" s="111"/>
      <c r="W1677" s="1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</row>
    <row r="1678" spans="1:78" s="45" customFormat="1" x14ac:dyDescent="0.2">
      <c r="A1678" s="111"/>
      <c r="B1678" s="111"/>
      <c r="C1678" s="111"/>
      <c r="D1678" s="111"/>
      <c r="E1678" s="111"/>
      <c r="F1678" s="111"/>
      <c r="G1678" s="111"/>
      <c r="H1678" s="111"/>
      <c r="I1678" s="111"/>
      <c r="J1678" s="111"/>
      <c r="K1678" s="111"/>
      <c r="L1678" s="111"/>
      <c r="M1678" s="111"/>
      <c r="N1678" s="111"/>
      <c r="O1678" s="111"/>
      <c r="P1678" s="111"/>
      <c r="Q1678" s="111"/>
      <c r="R1678" s="111"/>
      <c r="S1678" s="111"/>
      <c r="T1678" s="111"/>
      <c r="U1678" s="111"/>
      <c r="V1678" s="111"/>
      <c r="W1678" s="1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</row>
    <row r="1679" spans="1:78" s="45" customFormat="1" x14ac:dyDescent="0.2">
      <c r="A1679" s="111"/>
      <c r="B1679" s="111"/>
      <c r="C1679" s="111"/>
      <c r="D1679" s="111"/>
      <c r="E1679" s="111"/>
      <c r="F1679" s="111"/>
      <c r="G1679" s="111"/>
      <c r="H1679" s="111"/>
      <c r="I1679" s="111"/>
      <c r="J1679" s="111"/>
      <c r="K1679" s="111"/>
      <c r="L1679" s="111"/>
      <c r="M1679" s="111"/>
      <c r="N1679" s="111"/>
      <c r="O1679" s="111"/>
      <c r="P1679" s="111"/>
      <c r="Q1679" s="111"/>
      <c r="R1679" s="111"/>
      <c r="S1679" s="111"/>
      <c r="T1679" s="111"/>
      <c r="U1679" s="111"/>
      <c r="V1679" s="111"/>
      <c r="W1679" s="1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</row>
    <row r="1680" spans="1:78" s="45" customFormat="1" x14ac:dyDescent="0.2">
      <c r="A1680" s="111"/>
      <c r="B1680" s="111"/>
      <c r="C1680" s="111"/>
      <c r="D1680" s="111"/>
      <c r="E1680" s="111"/>
      <c r="F1680" s="111"/>
      <c r="G1680" s="111"/>
      <c r="H1680" s="111"/>
      <c r="I1680" s="111"/>
      <c r="J1680" s="111"/>
      <c r="K1680" s="111"/>
      <c r="L1680" s="111"/>
      <c r="M1680" s="111"/>
      <c r="N1680" s="111"/>
      <c r="O1680" s="111"/>
      <c r="P1680" s="111"/>
      <c r="Q1680" s="111"/>
      <c r="R1680" s="111"/>
      <c r="S1680" s="111"/>
      <c r="T1680" s="111"/>
      <c r="U1680" s="111"/>
      <c r="V1680" s="111"/>
      <c r="W1680" s="1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</row>
    <row r="1681" spans="1:78" s="45" customFormat="1" x14ac:dyDescent="0.2">
      <c r="A1681" s="111"/>
      <c r="B1681" s="111"/>
      <c r="C1681" s="111"/>
      <c r="D1681" s="111"/>
      <c r="E1681" s="111"/>
      <c r="F1681" s="111"/>
      <c r="G1681" s="111"/>
      <c r="H1681" s="111"/>
      <c r="I1681" s="111"/>
      <c r="J1681" s="111"/>
      <c r="K1681" s="111"/>
      <c r="L1681" s="111"/>
      <c r="M1681" s="111"/>
      <c r="N1681" s="111"/>
      <c r="O1681" s="111"/>
      <c r="P1681" s="111"/>
      <c r="Q1681" s="111"/>
      <c r="R1681" s="111"/>
      <c r="S1681" s="111"/>
      <c r="T1681" s="111"/>
      <c r="U1681" s="111"/>
      <c r="V1681" s="111"/>
      <c r="W1681" s="1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</row>
    <row r="1682" spans="1:78" s="45" customFormat="1" x14ac:dyDescent="0.2">
      <c r="A1682" s="111"/>
      <c r="B1682" s="111"/>
      <c r="C1682" s="111"/>
      <c r="D1682" s="111"/>
      <c r="E1682" s="111"/>
      <c r="F1682" s="111"/>
      <c r="G1682" s="111"/>
      <c r="H1682" s="111"/>
      <c r="I1682" s="111"/>
      <c r="J1682" s="111"/>
      <c r="K1682" s="111"/>
      <c r="L1682" s="111"/>
      <c r="M1682" s="111"/>
      <c r="N1682" s="111"/>
      <c r="O1682" s="111"/>
      <c r="P1682" s="111"/>
      <c r="Q1682" s="111"/>
      <c r="R1682" s="111"/>
      <c r="S1682" s="111"/>
      <c r="T1682" s="111"/>
      <c r="U1682" s="111"/>
      <c r="V1682" s="111"/>
      <c r="W1682" s="1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</row>
    <row r="1683" spans="1:78" s="45" customFormat="1" x14ac:dyDescent="0.2">
      <c r="A1683" s="111"/>
      <c r="B1683" s="111"/>
      <c r="C1683" s="111"/>
      <c r="D1683" s="111"/>
      <c r="E1683" s="111"/>
      <c r="F1683" s="111"/>
      <c r="G1683" s="111"/>
      <c r="H1683" s="111"/>
      <c r="I1683" s="111"/>
      <c r="J1683" s="111"/>
      <c r="K1683" s="111"/>
      <c r="L1683" s="111"/>
      <c r="M1683" s="111"/>
      <c r="N1683" s="111"/>
      <c r="O1683" s="111"/>
      <c r="P1683" s="111"/>
      <c r="Q1683" s="111"/>
      <c r="R1683" s="111"/>
      <c r="S1683" s="111"/>
      <c r="T1683" s="111"/>
      <c r="U1683" s="111"/>
      <c r="V1683" s="111"/>
      <c r="W1683" s="1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</row>
    <row r="1684" spans="1:78" s="45" customFormat="1" x14ac:dyDescent="0.2">
      <c r="A1684" s="111"/>
      <c r="B1684" s="111"/>
      <c r="C1684" s="111"/>
      <c r="D1684" s="111"/>
      <c r="E1684" s="111"/>
      <c r="F1684" s="111"/>
      <c r="G1684" s="111"/>
      <c r="H1684" s="111"/>
      <c r="I1684" s="111"/>
      <c r="J1684" s="111"/>
      <c r="K1684" s="111"/>
      <c r="L1684" s="111"/>
      <c r="M1684" s="111"/>
      <c r="N1684" s="111"/>
      <c r="O1684" s="111"/>
      <c r="P1684" s="111"/>
      <c r="Q1684" s="111"/>
      <c r="R1684" s="111"/>
      <c r="S1684" s="111"/>
      <c r="T1684" s="111"/>
      <c r="U1684" s="111"/>
      <c r="V1684" s="111"/>
      <c r="W1684" s="1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</row>
    <row r="1685" spans="1:78" s="45" customFormat="1" x14ac:dyDescent="0.2">
      <c r="A1685" s="111"/>
      <c r="B1685" s="111"/>
      <c r="C1685" s="111"/>
      <c r="D1685" s="111"/>
      <c r="E1685" s="111"/>
      <c r="F1685" s="111"/>
      <c r="G1685" s="111"/>
      <c r="H1685" s="111"/>
      <c r="I1685" s="111"/>
      <c r="J1685" s="111"/>
      <c r="K1685" s="111"/>
      <c r="L1685" s="111"/>
      <c r="M1685" s="111"/>
      <c r="N1685" s="111"/>
      <c r="O1685" s="111"/>
      <c r="P1685" s="111"/>
      <c r="Q1685" s="111"/>
      <c r="R1685" s="111"/>
      <c r="S1685" s="111"/>
      <c r="T1685" s="111"/>
      <c r="U1685" s="111"/>
      <c r="V1685" s="111"/>
      <c r="W1685" s="1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</row>
    <row r="1686" spans="1:78" s="45" customFormat="1" x14ac:dyDescent="0.2">
      <c r="A1686" s="111"/>
      <c r="B1686" s="111"/>
      <c r="C1686" s="111"/>
      <c r="D1686" s="111"/>
      <c r="E1686" s="111"/>
      <c r="F1686" s="111"/>
      <c r="G1686" s="111"/>
      <c r="H1686" s="111"/>
      <c r="I1686" s="111"/>
      <c r="J1686" s="111"/>
      <c r="K1686" s="111"/>
      <c r="L1686" s="111"/>
      <c r="M1686" s="111"/>
      <c r="N1686" s="111"/>
      <c r="O1686" s="111"/>
      <c r="P1686" s="111"/>
      <c r="Q1686" s="111"/>
      <c r="R1686" s="111"/>
      <c r="S1686" s="111"/>
      <c r="T1686" s="111"/>
      <c r="U1686" s="111"/>
      <c r="V1686" s="111"/>
      <c r="W1686" s="1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</row>
    <row r="1687" spans="1:78" s="45" customFormat="1" x14ac:dyDescent="0.2">
      <c r="A1687" s="111"/>
      <c r="B1687" s="111"/>
      <c r="C1687" s="111"/>
      <c r="D1687" s="111"/>
      <c r="E1687" s="111"/>
      <c r="F1687" s="111"/>
      <c r="G1687" s="111"/>
      <c r="H1687" s="111"/>
      <c r="I1687" s="111"/>
      <c r="J1687" s="111"/>
      <c r="K1687" s="111"/>
      <c r="L1687" s="111"/>
      <c r="M1687" s="111"/>
      <c r="N1687" s="111"/>
      <c r="O1687" s="111"/>
      <c r="P1687" s="111"/>
      <c r="Q1687" s="111"/>
      <c r="R1687" s="111"/>
      <c r="S1687" s="111"/>
      <c r="T1687" s="111"/>
      <c r="U1687" s="111"/>
      <c r="V1687" s="111"/>
      <c r="W1687" s="1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</row>
    <row r="1688" spans="1:78" s="45" customFormat="1" x14ac:dyDescent="0.2">
      <c r="A1688" s="111"/>
      <c r="B1688" s="111"/>
      <c r="C1688" s="111"/>
      <c r="D1688" s="111"/>
      <c r="E1688" s="111"/>
      <c r="F1688" s="111"/>
      <c r="G1688" s="111"/>
      <c r="H1688" s="111"/>
      <c r="I1688" s="111"/>
      <c r="J1688" s="111"/>
      <c r="K1688" s="111"/>
      <c r="L1688" s="111"/>
      <c r="M1688" s="111"/>
      <c r="N1688" s="111"/>
      <c r="O1688" s="111"/>
      <c r="P1688" s="111"/>
      <c r="Q1688" s="111"/>
      <c r="R1688" s="111"/>
      <c r="S1688" s="111"/>
      <c r="T1688" s="111"/>
      <c r="U1688" s="111"/>
      <c r="V1688" s="111"/>
      <c r="W1688" s="1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</row>
    <row r="1689" spans="1:78" s="45" customFormat="1" x14ac:dyDescent="0.2">
      <c r="A1689" s="111"/>
      <c r="B1689" s="111"/>
      <c r="C1689" s="111"/>
      <c r="D1689" s="111"/>
      <c r="E1689" s="111"/>
      <c r="F1689" s="111"/>
      <c r="G1689" s="111"/>
      <c r="H1689" s="111"/>
      <c r="I1689" s="111"/>
      <c r="J1689" s="111"/>
      <c r="K1689" s="111"/>
      <c r="L1689" s="111"/>
      <c r="M1689" s="111"/>
      <c r="N1689" s="111"/>
      <c r="O1689" s="111"/>
      <c r="P1689" s="111"/>
      <c r="Q1689" s="111"/>
      <c r="R1689" s="111"/>
      <c r="S1689" s="111"/>
      <c r="T1689" s="111"/>
      <c r="U1689" s="111"/>
      <c r="V1689" s="111"/>
      <c r="W1689" s="1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</row>
    <row r="1690" spans="1:78" s="45" customFormat="1" x14ac:dyDescent="0.2">
      <c r="A1690" s="111"/>
      <c r="B1690" s="111"/>
      <c r="C1690" s="111"/>
      <c r="D1690" s="111"/>
      <c r="E1690" s="111"/>
      <c r="F1690" s="111"/>
      <c r="G1690" s="111"/>
      <c r="H1690" s="111"/>
      <c r="I1690" s="111"/>
      <c r="J1690" s="111"/>
      <c r="K1690" s="111"/>
      <c r="L1690" s="111"/>
      <c r="M1690" s="111"/>
      <c r="N1690" s="111"/>
      <c r="O1690" s="111"/>
      <c r="P1690" s="111"/>
      <c r="Q1690" s="111"/>
      <c r="R1690" s="111"/>
      <c r="S1690" s="111"/>
      <c r="T1690" s="111"/>
      <c r="U1690" s="111"/>
      <c r="V1690" s="111"/>
      <c r="W1690" s="1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</row>
    <row r="1691" spans="1:78" s="45" customFormat="1" x14ac:dyDescent="0.2">
      <c r="A1691" s="111"/>
      <c r="B1691" s="111"/>
      <c r="C1691" s="111"/>
      <c r="D1691" s="111"/>
      <c r="E1691" s="111"/>
      <c r="F1691" s="111"/>
      <c r="G1691" s="111"/>
      <c r="H1691" s="111"/>
      <c r="I1691" s="111"/>
      <c r="J1691" s="111"/>
      <c r="K1691" s="111"/>
      <c r="L1691" s="111"/>
      <c r="M1691" s="111"/>
      <c r="N1691" s="111"/>
      <c r="O1691" s="111"/>
      <c r="P1691" s="111"/>
      <c r="Q1691" s="111"/>
      <c r="R1691" s="111"/>
      <c r="S1691" s="111"/>
      <c r="T1691" s="111"/>
      <c r="U1691" s="111"/>
      <c r="V1691" s="111"/>
      <c r="W1691" s="1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</row>
    <row r="1692" spans="1:78" s="45" customFormat="1" x14ac:dyDescent="0.2">
      <c r="A1692" s="111"/>
      <c r="B1692" s="111"/>
      <c r="C1692" s="111"/>
      <c r="D1692" s="111"/>
      <c r="E1692" s="111"/>
      <c r="F1692" s="111"/>
      <c r="G1692" s="111"/>
      <c r="H1692" s="111"/>
      <c r="I1692" s="111"/>
      <c r="J1692" s="111"/>
      <c r="K1692" s="111"/>
      <c r="L1692" s="111"/>
      <c r="M1692" s="111"/>
      <c r="N1692" s="111"/>
      <c r="O1692" s="111"/>
      <c r="P1692" s="111"/>
      <c r="Q1692" s="111"/>
      <c r="R1692" s="111"/>
      <c r="S1692" s="111"/>
      <c r="T1692" s="111"/>
      <c r="U1692" s="111"/>
      <c r="V1692" s="111"/>
      <c r="W1692" s="1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</row>
    <row r="1693" spans="1:78" s="45" customFormat="1" x14ac:dyDescent="0.2">
      <c r="A1693" s="111"/>
      <c r="B1693" s="111"/>
      <c r="C1693" s="111"/>
      <c r="D1693" s="111"/>
      <c r="E1693" s="111"/>
      <c r="F1693" s="111"/>
      <c r="G1693" s="111"/>
      <c r="H1693" s="111"/>
      <c r="I1693" s="111"/>
      <c r="J1693" s="111"/>
      <c r="K1693" s="111"/>
      <c r="L1693" s="111"/>
      <c r="M1693" s="111"/>
      <c r="N1693" s="111"/>
      <c r="O1693" s="111"/>
      <c r="P1693" s="111"/>
      <c r="Q1693" s="111"/>
      <c r="R1693" s="111"/>
      <c r="S1693" s="111"/>
      <c r="T1693" s="111"/>
      <c r="U1693" s="111"/>
      <c r="V1693" s="111"/>
      <c r="W1693" s="1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</row>
    <row r="1694" spans="1:78" s="45" customFormat="1" x14ac:dyDescent="0.2">
      <c r="A1694" s="111"/>
      <c r="B1694" s="111"/>
      <c r="C1694" s="111"/>
      <c r="D1694" s="111"/>
      <c r="E1694" s="111"/>
      <c r="F1694" s="111"/>
      <c r="G1694" s="111"/>
      <c r="H1694" s="111"/>
      <c r="I1694" s="111"/>
      <c r="J1694" s="111"/>
      <c r="K1694" s="111"/>
      <c r="L1694" s="111"/>
      <c r="M1694" s="111"/>
      <c r="N1694" s="111"/>
      <c r="O1694" s="111"/>
      <c r="P1694" s="111"/>
      <c r="Q1694" s="111"/>
      <c r="R1694" s="111"/>
      <c r="S1694" s="111"/>
      <c r="T1694" s="111"/>
      <c r="U1694" s="111"/>
      <c r="V1694" s="111"/>
      <c r="W1694" s="1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</row>
    <row r="1695" spans="1:78" s="45" customFormat="1" x14ac:dyDescent="0.2">
      <c r="A1695" s="111"/>
      <c r="B1695" s="111"/>
      <c r="C1695" s="111"/>
      <c r="D1695" s="111"/>
      <c r="E1695" s="111"/>
      <c r="F1695" s="111"/>
      <c r="G1695" s="111"/>
      <c r="H1695" s="111"/>
      <c r="I1695" s="111"/>
      <c r="J1695" s="111"/>
      <c r="K1695" s="111"/>
      <c r="L1695" s="111"/>
      <c r="M1695" s="111"/>
      <c r="N1695" s="111"/>
      <c r="O1695" s="111"/>
      <c r="P1695" s="111"/>
      <c r="Q1695" s="111"/>
      <c r="R1695" s="111"/>
      <c r="S1695" s="111"/>
      <c r="T1695" s="111"/>
      <c r="U1695" s="111"/>
      <c r="V1695" s="111"/>
      <c r="W1695" s="1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</row>
    <row r="1696" spans="1:78" s="45" customFormat="1" x14ac:dyDescent="0.2">
      <c r="A1696" s="111"/>
      <c r="B1696" s="111"/>
      <c r="C1696" s="111"/>
      <c r="D1696" s="111"/>
      <c r="E1696" s="111"/>
      <c r="F1696" s="111"/>
      <c r="G1696" s="111"/>
      <c r="H1696" s="111"/>
      <c r="I1696" s="111"/>
      <c r="J1696" s="111"/>
      <c r="K1696" s="111"/>
      <c r="L1696" s="111"/>
      <c r="M1696" s="111"/>
      <c r="N1696" s="111"/>
      <c r="O1696" s="111"/>
      <c r="P1696" s="111"/>
      <c r="Q1696" s="111"/>
      <c r="R1696" s="111"/>
      <c r="S1696" s="111"/>
      <c r="T1696" s="111"/>
      <c r="U1696" s="111"/>
      <c r="V1696" s="111"/>
      <c r="W1696" s="1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</row>
    <row r="1697" spans="1:78" s="45" customFormat="1" x14ac:dyDescent="0.2">
      <c r="A1697" s="111"/>
      <c r="B1697" s="111"/>
      <c r="C1697" s="111"/>
      <c r="D1697" s="111"/>
      <c r="E1697" s="111"/>
      <c r="F1697" s="111"/>
      <c r="G1697" s="111"/>
      <c r="H1697" s="111"/>
      <c r="I1697" s="111"/>
      <c r="J1697" s="111"/>
      <c r="K1697" s="111"/>
      <c r="L1697" s="111"/>
      <c r="M1697" s="111"/>
      <c r="N1697" s="111"/>
      <c r="O1697" s="111"/>
      <c r="P1697" s="111"/>
      <c r="Q1697" s="111"/>
      <c r="R1697" s="111"/>
      <c r="S1697" s="111"/>
      <c r="T1697" s="111"/>
      <c r="U1697" s="111"/>
      <c r="V1697" s="111"/>
      <c r="W1697" s="1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</row>
    <row r="1698" spans="1:78" s="45" customFormat="1" x14ac:dyDescent="0.2">
      <c r="A1698" s="111"/>
      <c r="B1698" s="111"/>
      <c r="C1698" s="111"/>
      <c r="D1698" s="111"/>
      <c r="E1698" s="111"/>
      <c r="F1698" s="111"/>
      <c r="G1698" s="111"/>
      <c r="H1698" s="111"/>
      <c r="I1698" s="111"/>
      <c r="J1698" s="111"/>
      <c r="K1698" s="111"/>
      <c r="L1698" s="111"/>
      <c r="M1698" s="111"/>
      <c r="N1698" s="111"/>
      <c r="O1698" s="111"/>
      <c r="P1698" s="111"/>
      <c r="Q1698" s="111"/>
      <c r="R1698" s="111"/>
      <c r="S1698" s="111"/>
      <c r="T1698" s="111"/>
      <c r="U1698" s="111"/>
      <c r="V1698" s="111"/>
      <c r="W1698" s="1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</row>
    <row r="1699" spans="1:78" s="45" customFormat="1" x14ac:dyDescent="0.2">
      <c r="A1699" s="111"/>
      <c r="B1699" s="111"/>
      <c r="C1699" s="111"/>
      <c r="D1699" s="111"/>
      <c r="E1699" s="111"/>
      <c r="F1699" s="111"/>
      <c r="G1699" s="111"/>
      <c r="H1699" s="111"/>
      <c r="I1699" s="111"/>
      <c r="J1699" s="111"/>
      <c r="K1699" s="111"/>
      <c r="L1699" s="111"/>
      <c r="M1699" s="111"/>
      <c r="N1699" s="111"/>
      <c r="O1699" s="111"/>
      <c r="P1699" s="111"/>
      <c r="Q1699" s="111"/>
      <c r="R1699" s="111"/>
      <c r="S1699" s="111"/>
      <c r="T1699" s="111"/>
      <c r="U1699" s="111"/>
      <c r="V1699" s="111"/>
      <c r="W1699" s="1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</row>
    <row r="1700" spans="1:78" s="45" customFormat="1" x14ac:dyDescent="0.2">
      <c r="A1700" s="111"/>
      <c r="B1700" s="111"/>
      <c r="C1700" s="111"/>
      <c r="D1700" s="111"/>
      <c r="E1700" s="111"/>
      <c r="F1700" s="111"/>
      <c r="G1700" s="111"/>
      <c r="H1700" s="111"/>
      <c r="I1700" s="111"/>
      <c r="J1700" s="111"/>
      <c r="K1700" s="111"/>
      <c r="L1700" s="111"/>
      <c r="M1700" s="111"/>
      <c r="N1700" s="111"/>
      <c r="O1700" s="111"/>
      <c r="P1700" s="111"/>
      <c r="Q1700" s="111"/>
      <c r="R1700" s="111"/>
      <c r="S1700" s="111"/>
      <c r="T1700" s="111"/>
      <c r="U1700" s="111"/>
      <c r="V1700" s="111"/>
      <c r="W1700" s="1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</row>
    <row r="1701" spans="1:78" s="45" customFormat="1" x14ac:dyDescent="0.2">
      <c r="A1701" s="111"/>
      <c r="B1701" s="111"/>
      <c r="C1701" s="111"/>
      <c r="D1701" s="111"/>
      <c r="E1701" s="111"/>
      <c r="F1701" s="111"/>
      <c r="G1701" s="111"/>
      <c r="H1701" s="111"/>
      <c r="I1701" s="111"/>
      <c r="J1701" s="111"/>
      <c r="K1701" s="111"/>
      <c r="L1701" s="111"/>
      <c r="M1701" s="111"/>
      <c r="N1701" s="111"/>
      <c r="O1701" s="111"/>
      <c r="P1701" s="111"/>
      <c r="Q1701" s="111"/>
      <c r="R1701" s="111"/>
      <c r="S1701" s="111"/>
      <c r="T1701" s="111"/>
      <c r="U1701" s="111"/>
      <c r="V1701" s="111"/>
      <c r="W1701" s="1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</row>
    <row r="1702" spans="1:78" s="45" customFormat="1" x14ac:dyDescent="0.2">
      <c r="A1702" s="111"/>
      <c r="B1702" s="111"/>
      <c r="C1702" s="111"/>
      <c r="D1702" s="111"/>
      <c r="E1702" s="111"/>
      <c r="F1702" s="111"/>
      <c r="G1702" s="111"/>
      <c r="H1702" s="111"/>
      <c r="I1702" s="111"/>
      <c r="J1702" s="111"/>
      <c r="K1702" s="111"/>
      <c r="L1702" s="111"/>
      <c r="M1702" s="111"/>
      <c r="N1702" s="111"/>
      <c r="O1702" s="111"/>
      <c r="P1702" s="111"/>
      <c r="Q1702" s="111"/>
      <c r="R1702" s="111"/>
      <c r="S1702" s="111"/>
      <c r="T1702" s="111"/>
      <c r="U1702" s="111"/>
      <c r="V1702" s="111"/>
      <c r="W1702" s="1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</row>
    <row r="1703" spans="1:78" s="45" customFormat="1" x14ac:dyDescent="0.2">
      <c r="A1703" s="111"/>
      <c r="B1703" s="111"/>
      <c r="C1703" s="111"/>
      <c r="D1703" s="111"/>
      <c r="E1703" s="111"/>
      <c r="F1703" s="111"/>
      <c r="G1703" s="111"/>
      <c r="H1703" s="111"/>
      <c r="I1703" s="111"/>
      <c r="J1703" s="111"/>
      <c r="K1703" s="111"/>
      <c r="L1703" s="111"/>
      <c r="M1703" s="111"/>
      <c r="N1703" s="111"/>
      <c r="O1703" s="111"/>
      <c r="P1703" s="111"/>
      <c r="Q1703" s="111"/>
      <c r="R1703" s="111"/>
      <c r="S1703" s="111"/>
      <c r="T1703" s="111"/>
      <c r="U1703" s="111"/>
      <c r="V1703" s="111"/>
      <c r="W1703" s="1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</row>
    <row r="1704" spans="1:78" s="45" customFormat="1" x14ac:dyDescent="0.2">
      <c r="A1704" s="111"/>
      <c r="B1704" s="111"/>
      <c r="C1704" s="111"/>
      <c r="D1704" s="111"/>
      <c r="E1704" s="111"/>
      <c r="F1704" s="111"/>
      <c r="G1704" s="111"/>
      <c r="H1704" s="111"/>
      <c r="I1704" s="111"/>
      <c r="J1704" s="111"/>
      <c r="K1704" s="111"/>
      <c r="L1704" s="111"/>
      <c r="M1704" s="111"/>
      <c r="N1704" s="111"/>
      <c r="O1704" s="111"/>
      <c r="P1704" s="111"/>
      <c r="Q1704" s="111"/>
      <c r="R1704" s="111"/>
      <c r="S1704" s="111"/>
      <c r="T1704" s="111"/>
      <c r="U1704" s="111"/>
      <c r="V1704" s="111"/>
      <c r="W1704" s="1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</row>
    <row r="1705" spans="1:78" s="45" customFormat="1" x14ac:dyDescent="0.2">
      <c r="A1705" s="111"/>
      <c r="B1705" s="111"/>
      <c r="C1705" s="111"/>
      <c r="D1705" s="111"/>
      <c r="E1705" s="111"/>
      <c r="F1705" s="111"/>
      <c r="G1705" s="111"/>
      <c r="H1705" s="111"/>
      <c r="I1705" s="111"/>
      <c r="J1705" s="111"/>
      <c r="K1705" s="111"/>
      <c r="L1705" s="111"/>
      <c r="M1705" s="111"/>
      <c r="N1705" s="111"/>
      <c r="O1705" s="111"/>
      <c r="P1705" s="111"/>
      <c r="Q1705" s="111"/>
      <c r="R1705" s="111"/>
      <c r="S1705" s="111"/>
      <c r="T1705" s="111"/>
      <c r="U1705" s="111"/>
      <c r="V1705" s="111"/>
      <c r="W1705" s="1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</row>
    <row r="1706" spans="1:78" s="45" customFormat="1" x14ac:dyDescent="0.2">
      <c r="A1706" s="111"/>
      <c r="B1706" s="111"/>
      <c r="C1706" s="111"/>
      <c r="D1706" s="111"/>
      <c r="E1706" s="111"/>
      <c r="F1706" s="111"/>
      <c r="G1706" s="111"/>
      <c r="H1706" s="111"/>
      <c r="I1706" s="111"/>
      <c r="J1706" s="111"/>
      <c r="K1706" s="111"/>
      <c r="L1706" s="111"/>
      <c r="M1706" s="111"/>
      <c r="N1706" s="111"/>
      <c r="O1706" s="111"/>
      <c r="P1706" s="111"/>
      <c r="Q1706" s="111"/>
      <c r="R1706" s="111"/>
      <c r="S1706" s="111"/>
      <c r="T1706" s="111"/>
      <c r="U1706" s="111"/>
      <c r="V1706" s="111"/>
      <c r="W1706" s="1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</row>
    <row r="1707" spans="1:78" s="45" customFormat="1" x14ac:dyDescent="0.2">
      <c r="A1707" s="111"/>
      <c r="B1707" s="111"/>
      <c r="C1707" s="111"/>
      <c r="D1707" s="111"/>
      <c r="E1707" s="111"/>
      <c r="F1707" s="111"/>
      <c r="G1707" s="111"/>
      <c r="H1707" s="111"/>
      <c r="I1707" s="111"/>
      <c r="J1707" s="111"/>
      <c r="K1707" s="111"/>
      <c r="L1707" s="111"/>
      <c r="M1707" s="111"/>
      <c r="N1707" s="111"/>
      <c r="O1707" s="111"/>
      <c r="P1707" s="111"/>
      <c r="Q1707" s="111"/>
      <c r="R1707" s="111"/>
      <c r="S1707" s="111"/>
      <c r="T1707" s="111"/>
      <c r="U1707" s="111"/>
      <c r="V1707" s="111"/>
      <c r="W1707" s="1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</row>
    <row r="1708" spans="1:78" s="45" customFormat="1" x14ac:dyDescent="0.2">
      <c r="A1708" s="111"/>
      <c r="B1708" s="111"/>
      <c r="C1708" s="111"/>
      <c r="D1708" s="111"/>
      <c r="E1708" s="111"/>
      <c r="F1708" s="111"/>
      <c r="G1708" s="111"/>
      <c r="H1708" s="111"/>
      <c r="I1708" s="111"/>
      <c r="J1708" s="111"/>
      <c r="K1708" s="111"/>
      <c r="L1708" s="111"/>
      <c r="M1708" s="111"/>
      <c r="N1708" s="111"/>
      <c r="O1708" s="111"/>
      <c r="P1708" s="111"/>
      <c r="Q1708" s="111"/>
      <c r="R1708" s="111"/>
      <c r="S1708" s="111"/>
      <c r="T1708" s="111"/>
      <c r="U1708" s="111"/>
      <c r="V1708" s="111"/>
      <c r="W1708" s="1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</row>
    <row r="1709" spans="1:78" s="45" customFormat="1" x14ac:dyDescent="0.2">
      <c r="A1709" s="111"/>
      <c r="B1709" s="111"/>
      <c r="C1709" s="111"/>
      <c r="D1709" s="111"/>
      <c r="E1709" s="111"/>
      <c r="F1709" s="111"/>
      <c r="G1709" s="111"/>
      <c r="H1709" s="111"/>
      <c r="I1709" s="111"/>
      <c r="J1709" s="111"/>
      <c r="K1709" s="111"/>
      <c r="L1709" s="111"/>
      <c r="M1709" s="111"/>
      <c r="N1709" s="111"/>
      <c r="O1709" s="111"/>
      <c r="P1709" s="111"/>
      <c r="Q1709" s="111"/>
      <c r="R1709" s="111"/>
      <c r="S1709" s="111"/>
      <c r="T1709" s="111"/>
      <c r="U1709" s="111"/>
      <c r="V1709" s="111"/>
      <c r="W1709" s="1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</row>
    <row r="1710" spans="1:78" s="45" customFormat="1" x14ac:dyDescent="0.2">
      <c r="A1710" s="111"/>
      <c r="B1710" s="111"/>
      <c r="C1710" s="111"/>
      <c r="D1710" s="111"/>
      <c r="E1710" s="111"/>
      <c r="F1710" s="111"/>
      <c r="G1710" s="111"/>
      <c r="H1710" s="111"/>
      <c r="I1710" s="111"/>
      <c r="J1710" s="111"/>
      <c r="K1710" s="111"/>
      <c r="L1710" s="111"/>
      <c r="M1710" s="111"/>
      <c r="N1710" s="111"/>
      <c r="O1710" s="111"/>
      <c r="P1710" s="111"/>
      <c r="Q1710" s="111"/>
      <c r="R1710" s="111"/>
      <c r="S1710" s="111"/>
      <c r="T1710" s="111"/>
      <c r="U1710" s="111"/>
      <c r="V1710" s="111"/>
      <c r="W1710" s="1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</row>
    <row r="1711" spans="1:78" s="45" customFormat="1" x14ac:dyDescent="0.2">
      <c r="A1711" s="111"/>
      <c r="B1711" s="111"/>
      <c r="C1711" s="111"/>
      <c r="D1711" s="111"/>
      <c r="E1711" s="111"/>
      <c r="F1711" s="111"/>
      <c r="G1711" s="111"/>
      <c r="H1711" s="111"/>
      <c r="I1711" s="111"/>
      <c r="J1711" s="111"/>
      <c r="K1711" s="111"/>
      <c r="L1711" s="111"/>
      <c r="M1711" s="111"/>
      <c r="N1711" s="111"/>
      <c r="O1711" s="111"/>
      <c r="P1711" s="111"/>
      <c r="Q1711" s="111"/>
      <c r="R1711" s="111"/>
      <c r="S1711" s="111"/>
      <c r="T1711" s="111"/>
      <c r="U1711" s="111"/>
      <c r="V1711" s="111"/>
      <c r="W1711" s="1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</row>
    <row r="1712" spans="1:78" s="45" customFormat="1" x14ac:dyDescent="0.2">
      <c r="A1712" s="111"/>
      <c r="B1712" s="111"/>
      <c r="C1712" s="111"/>
      <c r="D1712" s="111"/>
      <c r="E1712" s="111"/>
      <c r="F1712" s="111"/>
      <c r="G1712" s="111"/>
      <c r="H1712" s="111"/>
      <c r="I1712" s="111"/>
      <c r="J1712" s="111"/>
      <c r="K1712" s="111"/>
      <c r="L1712" s="111"/>
      <c r="M1712" s="111"/>
      <c r="N1712" s="111"/>
      <c r="O1712" s="111"/>
      <c r="P1712" s="111"/>
      <c r="Q1712" s="111"/>
      <c r="R1712" s="111"/>
      <c r="S1712" s="111"/>
      <c r="T1712" s="111"/>
      <c r="U1712" s="111"/>
      <c r="V1712" s="111"/>
      <c r="W1712" s="1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</row>
    <row r="1713" spans="1:78" s="45" customFormat="1" x14ac:dyDescent="0.2">
      <c r="A1713" s="111"/>
      <c r="B1713" s="111"/>
      <c r="C1713" s="111"/>
      <c r="D1713" s="111"/>
      <c r="E1713" s="111"/>
      <c r="F1713" s="111"/>
      <c r="G1713" s="111"/>
      <c r="H1713" s="111"/>
      <c r="I1713" s="111"/>
      <c r="J1713" s="111"/>
      <c r="K1713" s="111"/>
      <c r="L1713" s="111"/>
      <c r="M1713" s="111"/>
      <c r="N1713" s="111"/>
      <c r="O1713" s="111"/>
      <c r="P1713" s="111"/>
      <c r="Q1713" s="111"/>
      <c r="R1713" s="111"/>
      <c r="S1713" s="111"/>
      <c r="T1713" s="111"/>
      <c r="U1713" s="111"/>
      <c r="V1713" s="111"/>
      <c r="W1713" s="1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</row>
    <row r="1714" spans="1:78" s="45" customFormat="1" x14ac:dyDescent="0.2">
      <c r="A1714" s="111"/>
      <c r="B1714" s="111"/>
      <c r="C1714" s="111"/>
      <c r="D1714" s="111"/>
      <c r="E1714" s="111"/>
      <c r="F1714" s="111"/>
      <c r="G1714" s="111"/>
      <c r="H1714" s="111"/>
      <c r="I1714" s="111"/>
      <c r="J1714" s="111"/>
      <c r="K1714" s="111"/>
      <c r="L1714" s="111"/>
      <c r="M1714" s="111"/>
      <c r="N1714" s="111"/>
      <c r="O1714" s="111"/>
      <c r="P1714" s="111"/>
      <c r="Q1714" s="111"/>
      <c r="R1714" s="111"/>
      <c r="S1714" s="111"/>
      <c r="T1714" s="111"/>
      <c r="U1714" s="111"/>
      <c r="V1714" s="111"/>
      <c r="W1714" s="1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</row>
    <row r="1715" spans="1:78" s="45" customFormat="1" x14ac:dyDescent="0.2">
      <c r="A1715" s="111"/>
      <c r="B1715" s="111"/>
      <c r="C1715" s="111"/>
      <c r="D1715" s="111"/>
      <c r="E1715" s="111"/>
      <c r="F1715" s="111"/>
      <c r="G1715" s="111"/>
      <c r="H1715" s="111"/>
      <c r="I1715" s="111"/>
      <c r="J1715" s="111"/>
      <c r="K1715" s="111"/>
      <c r="L1715" s="111"/>
      <c r="M1715" s="111"/>
      <c r="N1715" s="111"/>
      <c r="O1715" s="111"/>
      <c r="P1715" s="111"/>
      <c r="Q1715" s="111"/>
      <c r="R1715" s="111"/>
      <c r="S1715" s="111"/>
      <c r="T1715" s="111"/>
      <c r="U1715" s="111"/>
      <c r="V1715" s="111"/>
      <c r="W1715" s="1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</row>
    <row r="1716" spans="1:78" s="45" customFormat="1" x14ac:dyDescent="0.2">
      <c r="A1716" s="111"/>
      <c r="B1716" s="111"/>
      <c r="C1716" s="111"/>
      <c r="D1716" s="111"/>
      <c r="E1716" s="111"/>
      <c r="F1716" s="111"/>
      <c r="G1716" s="111"/>
      <c r="H1716" s="111"/>
      <c r="I1716" s="111"/>
      <c r="J1716" s="111"/>
      <c r="K1716" s="111"/>
      <c r="L1716" s="111"/>
      <c r="M1716" s="111"/>
      <c r="N1716" s="111"/>
      <c r="O1716" s="111"/>
      <c r="P1716" s="111"/>
      <c r="Q1716" s="111"/>
      <c r="R1716" s="111"/>
      <c r="S1716" s="111"/>
      <c r="T1716" s="111"/>
      <c r="U1716" s="111"/>
      <c r="V1716" s="111"/>
      <c r="W1716" s="1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</row>
    <row r="1717" spans="1:78" s="45" customFormat="1" x14ac:dyDescent="0.2">
      <c r="A1717" s="111"/>
      <c r="B1717" s="111"/>
      <c r="C1717" s="111"/>
      <c r="D1717" s="111"/>
      <c r="E1717" s="111"/>
      <c r="F1717" s="111"/>
      <c r="G1717" s="111"/>
      <c r="H1717" s="111"/>
      <c r="I1717" s="111"/>
      <c r="J1717" s="111"/>
      <c r="K1717" s="111"/>
      <c r="L1717" s="111"/>
      <c r="M1717" s="111"/>
      <c r="N1717" s="111"/>
      <c r="O1717" s="111"/>
      <c r="P1717" s="111"/>
      <c r="Q1717" s="111"/>
      <c r="R1717" s="111"/>
      <c r="S1717" s="111"/>
      <c r="T1717" s="111"/>
      <c r="U1717" s="111"/>
      <c r="V1717" s="111"/>
      <c r="W1717" s="1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</row>
    <row r="1718" spans="1:78" s="45" customFormat="1" x14ac:dyDescent="0.2">
      <c r="A1718" s="111"/>
      <c r="B1718" s="111"/>
      <c r="C1718" s="111"/>
      <c r="D1718" s="111"/>
      <c r="E1718" s="111"/>
      <c r="F1718" s="111"/>
      <c r="G1718" s="111"/>
      <c r="H1718" s="111"/>
      <c r="I1718" s="111"/>
      <c r="J1718" s="111"/>
      <c r="K1718" s="111"/>
      <c r="L1718" s="111"/>
      <c r="M1718" s="111"/>
      <c r="N1718" s="111"/>
      <c r="O1718" s="111"/>
      <c r="P1718" s="111"/>
      <c r="Q1718" s="111"/>
      <c r="R1718" s="111"/>
      <c r="S1718" s="111"/>
      <c r="T1718" s="111"/>
      <c r="U1718" s="111"/>
      <c r="V1718" s="111"/>
      <c r="W1718" s="1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</row>
    <row r="1719" spans="1:78" s="45" customFormat="1" x14ac:dyDescent="0.2">
      <c r="A1719" s="111"/>
      <c r="B1719" s="111"/>
      <c r="C1719" s="111"/>
      <c r="D1719" s="111"/>
      <c r="E1719" s="111"/>
      <c r="F1719" s="111"/>
      <c r="G1719" s="111"/>
      <c r="H1719" s="111"/>
      <c r="I1719" s="111"/>
      <c r="J1719" s="111"/>
      <c r="K1719" s="111"/>
      <c r="L1719" s="111"/>
      <c r="M1719" s="111"/>
      <c r="N1719" s="111"/>
      <c r="O1719" s="111"/>
      <c r="P1719" s="111"/>
      <c r="Q1719" s="111"/>
      <c r="R1719" s="111"/>
      <c r="S1719" s="111"/>
      <c r="T1719" s="111"/>
      <c r="U1719" s="111"/>
      <c r="V1719" s="111"/>
      <c r="W1719" s="1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</row>
    <row r="1720" spans="1:78" s="45" customFormat="1" x14ac:dyDescent="0.2">
      <c r="A1720" s="111"/>
      <c r="B1720" s="111"/>
      <c r="C1720" s="111"/>
      <c r="D1720" s="111"/>
      <c r="E1720" s="111"/>
      <c r="F1720" s="111"/>
      <c r="G1720" s="111"/>
      <c r="H1720" s="111"/>
      <c r="I1720" s="111"/>
      <c r="J1720" s="111"/>
      <c r="K1720" s="111"/>
      <c r="L1720" s="111"/>
      <c r="M1720" s="111"/>
      <c r="N1720" s="111"/>
      <c r="O1720" s="111"/>
      <c r="P1720" s="111"/>
      <c r="Q1720" s="111"/>
      <c r="R1720" s="111"/>
      <c r="S1720" s="111"/>
      <c r="T1720" s="111"/>
      <c r="U1720" s="111"/>
      <c r="V1720" s="111"/>
      <c r="W1720" s="1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</row>
    <row r="1721" spans="1:78" s="45" customFormat="1" x14ac:dyDescent="0.2">
      <c r="A1721" s="111"/>
      <c r="B1721" s="111"/>
      <c r="C1721" s="111"/>
      <c r="D1721" s="111"/>
      <c r="E1721" s="111"/>
      <c r="F1721" s="111"/>
      <c r="G1721" s="111"/>
      <c r="H1721" s="111"/>
      <c r="I1721" s="111"/>
      <c r="J1721" s="111"/>
      <c r="K1721" s="111"/>
      <c r="L1721" s="111"/>
      <c r="M1721" s="111"/>
      <c r="N1721" s="111"/>
      <c r="O1721" s="111"/>
      <c r="P1721" s="111"/>
      <c r="Q1721" s="111"/>
      <c r="R1721" s="111"/>
      <c r="S1721" s="111"/>
      <c r="T1721" s="111"/>
      <c r="U1721" s="111"/>
      <c r="V1721" s="111"/>
      <c r="W1721" s="1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</row>
    <row r="1722" spans="1:78" s="45" customFormat="1" x14ac:dyDescent="0.2">
      <c r="A1722" s="111"/>
      <c r="B1722" s="111"/>
      <c r="C1722" s="111"/>
      <c r="D1722" s="111"/>
      <c r="E1722" s="111"/>
      <c r="F1722" s="111"/>
      <c r="G1722" s="111"/>
      <c r="H1722" s="111"/>
      <c r="I1722" s="111"/>
      <c r="J1722" s="111"/>
      <c r="K1722" s="111"/>
      <c r="L1722" s="111"/>
      <c r="M1722" s="111"/>
      <c r="N1722" s="111"/>
      <c r="O1722" s="111"/>
      <c r="P1722" s="111"/>
      <c r="Q1722" s="111"/>
      <c r="R1722" s="111"/>
      <c r="S1722" s="111"/>
      <c r="T1722" s="111"/>
      <c r="U1722" s="111"/>
      <c r="V1722" s="111"/>
      <c r="W1722" s="1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</row>
    <row r="1723" spans="1:78" s="45" customFormat="1" x14ac:dyDescent="0.2">
      <c r="A1723" s="111"/>
      <c r="B1723" s="111"/>
      <c r="C1723" s="111"/>
      <c r="D1723" s="111"/>
      <c r="E1723" s="111"/>
      <c r="F1723" s="111"/>
      <c r="G1723" s="111"/>
      <c r="H1723" s="111"/>
      <c r="I1723" s="111"/>
      <c r="J1723" s="111"/>
      <c r="K1723" s="111"/>
      <c r="L1723" s="111"/>
      <c r="M1723" s="111"/>
      <c r="N1723" s="111"/>
      <c r="O1723" s="111"/>
      <c r="P1723" s="111"/>
      <c r="Q1723" s="111"/>
      <c r="R1723" s="111"/>
      <c r="S1723" s="111"/>
      <c r="T1723" s="111"/>
      <c r="U1723" s="111"/>
      <c r="V1723" s="111"/>
      <c r="W1723" s="1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</row>
    <row r="1724" spans="1:78" s="45" customFormat="1" x14ac:dyDescent="0.2">
      <c r="A1724" s="111"/>
      <c r="B1724" s="111"/>
      <c r="C1724" s="111"/>
      <c r="D1724" s="111"/>
      <c r="E1724" s="111"/>
      <c r="F1724" s="111"/>
      <c r="G1724" s="111"/>
      <c r="H1724" s="111"/>
      <c r="I1724" s="111"/>
      <c r="J1724" s="111"/>
      <c r="K1724" s="111"/>
      <c r="L1724" s="111"/>
      <c r="M1724" s="111"/>
      <c r="N1724" s="111"/>
      <c r="O1724" s="111"/>
      <c r="P1724" s="111"/>
      <c r="Q1724" s="111"/>
      <c r="R1724" s="111"/>
      <c r="S1724" s="111"/>
      <c r="T1724" s="111"/>
      <c r="U1724" s="111"/>
      <c r="V1724" s="111"/>
      <c r="W1724" s="1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</row>
    <row r="1725" spans="1:78" s="45" customFormat="1" x14ac:dyDescent="0.2">
      <c r="A1725" s="111"/>
      <c r="B1725" s="111"/>
      <c r="C1725" s="111"/>
      <c r="D1725" s="111"/>
      <c r="E1725" s="111"/>
      <c r="F1725" s="111"/>
      <c r="G1725" s="111"/>
      <c r="H1725" s="111"/>
      <c r="I1725" s="111"/>
      <c r="J1725" s="111"/>
      <c r="K1725" s="111"/>
      <c r="L1725" s="111"/>
      <c r="M1725" s="111"/>
      <c r="N1725" s="111"/>
      <c r="O1725" s="111"/>
      <c r="P1725" s="111"/>
      <c r="Q1725" s="111"/>
      <c r="R1725" s="111"/>
      <c r="S1725" s="111"/>
      <c r="T1725" s="111"/>
      <c r="U1725" s="111"/>
      <c r="V1725" s="111"/>
      <c r="W1725" s="1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</row>
    <row r="1726" spans="1:78" s="45" customFormat="1" x14ac:dyDescent="0.2">
      <c r="A1726" s="111"/>
      <c r="B1726" s="111"/>
      <c r="C1726" s="111"/>
      <c r="D1726" s="111"/>
      <c r="E1726" s="111"/>
      <c r="F1726" s="111"/>
      <c r="G1726" s="111"/>
      <c r="H1726" s="111"/>
      <c r="I1726" s="111"/>
      <c r="J1726" s="111"/>
      <c r="K1726" s="111"/>
      <c r="L1726" s="111"/>
      <c r="M1726" s="111"/>
      <c r="N1726" s="111"/>
      <c r="O1726" s="111"/>
      <c r="P1726" s="111"/>
      <c r="Q1726" s="111"/>
      <c r="R1726" s="111"/>
      <c r="S1726" s="111"/>
      <c r="T1726" s="111"/>
      <c r="U1726" s="111"/>
      <c r="V1726" s="111"/>
      <c r="W1726" s="1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</row>
    <row r="1727" spans="1:78" s="45" customFormat="1" x14ac:dyDescent="0.2">
      <c r="A1727" s="111"/>
      <c r="B1727" s="111"/>
      <c r="C1727" s="111"/>
      <c r="D1727" s="111"/>
      <c r="E1727" s="111"/>
      <c r="F1727" s="111"/>
      <c r="G1727" s="111"/>
      <c r="H1727" s="111"/>
      <c r="I1727" s="111"/>
      <c r="J1727" s="111"/>
      <c r="K1727" s="111"/>
      <c r="L1727" s="111"/>
      <c r="M1727" s="111"/>
      <c r="N1727" s="111"/>
      <c r="O1727" s="111"/>
      <c r="P1727" s="111"/>
      <c r="Q1727" s="111"/>
      <c r="R1727" s="111"/>
      <c r="S1727" s="111"/>
      <c r="T1727" s="111"/>
      <c r="U1727" s="111"/>
      <c r="V1727" s="111"/>
      <c r="W1727" s="1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</row>
    <row r="1728" spans="1:78" s="45" customFormat="1" x14ac:dyDescent="0.2">
      <c r="A1728" s="111"/>
      <c r="B1728" s="111"/>
      <c r="C1728" s="111"/>
      <c r="D1728" s="111"/>
      <c r="E1728" s="111"/>
      <c r="F1728" s="111"/>
      <c r="G1728" s="111"/>
      <c r="H1728" s="111"/>
      <c r="I1728" s="111"/>
      <c r="J1728" s="111"/>
      <c r="K1728" s="111"/>
      <c r="L1728" s="111"/>
      <c r="M1728" s="111"/>
      <c r="N1728" s="111"/>
      <c r="O1728" s="111"/>
      <c r="P1728" s="111"/>
      <c r="Q1728" s="111"/>
      <c r="R1728" s="111"/>
      <c r="S1728" s="111"/>
      <c r="T1728" s="111"/>
      <c r="U1728" s="111"/>
      <c r="V1728" s="111"/>
      <c r="W1728" s="1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</row>
    <row r="1729" spans="1:78" s="45" customFormat="1" x14ac:dyDescent="0.2">
      <c r="A1729" s="111"/>
      <c r="B1729" s="111"/>
      <c r="C1729" s="111"/>
      <c r="D1729" s="111"/>
      <c r="E1729" s="111"/>
      <c r="F1729" s="111"/>
      <c r="G1729" s="111"/>
      <c r="H1729" s="111"/>
      <c r="I1729" s="111"/>
      <c r="J1729" s="111"/>
      <c r="K1729" s="111"/>
      <c r="L1729" s="111"/>
      <c r="M1729" s="111"/>
      <c r="N1729" s="111"/>
      <c r="O1729" s="111"/>
      <c r="P1729" s="111"/>
      <c r="Q1729" s="111"/>
      <c r="R1729" s="111"/>
      <c r="S1729" s="111"/>
      <c r="T1729" s="111"/>
      <c r="U1729" s="111"/>
      <c r="V1729" s="111"/>
      <c r="W1729" s="1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</row>
    <row r="1730" spans="1:78" s="45" customFormat="1" x14ac:dyDescent="0.2">
      <c r="A1730" s="111"/>
      <c r="B1730" s="111"/>
      <c r="C1730" s="111"/>
      <c r="D1730" s="111"/>
      <c r="E1730" s="111"/>
      <c r="F1730" s="111"/>
      <c r="G1730" s="111"/>
      <c r="H1730" s="111"/>
      <c r="I1730" s="111"/>
      <c r="J1730" s="111"/>
      <c r="K1730" s="111"/>
      <c r="L1730" s="111"/>
      <c r="M1730" s="111"/>
      <c r="N1730" s="111"/>
      <c r="O1730" s="111"/>
      <c r="P1730" s="111"/>
      <c r="Q1730" s="111"/>
      <c r="R1730" s="111"/>
      <c r="S1730" s="111"/>
      <c r="T1730" s="111"/>
      <c r="U1730" s="111"/>
      <c r="V1730" s="111"/>
      <c r="W1730" s="1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</row>
    <row r="1731" spans="1:78" s="45" customFormat="1" x14ac:dyDescent="0.2">
      <c r="A1731" s="111"/>
      <c r="B1731" s="111"/>
      <c r="C1731" s="111"/>
      <c r="D1731" s="111"/>
      <c r="E1731" s="111"/>
      <c r="F1731" s="111"/>
      <c r="G1731" s="111"/>
      <c r="H1731" s="111"/>
      <c r="I1731" s="111"/>
      <c r="J1731" s="111"/>
      <c r="K1731" s="111"/>
      <c r="L1731" s="111"/>
      <c r="M1731" s="111"/>
      <c r="N1731" s="111"/>
      <c r="O1731" s="111"/>
      <c r="P1731" s="111"/>
      <c r="Q1731" s="111"/>
      <c r="R1731" s="111"/>
      <c r="S1731" s="111"/>
      <c r="T1731" s="111"/>
      <c r="U1731" s="111"/>
      <c r="V1731" s="111"/>
      <c r="W1731" s="1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</row>
    <row r="1732" spans="1:78" s="45" customFormat="1" x14ac:dyDescent="0.2">
      <c r="A1732" s="111"/>
      <c r="B1732" s="111"/>
      <c r="C1732" s="111"/>
      <c r="D1732" s="111"/>
      <c r="E1732" s="111"/>
      <c r="F1732" s="111"/>
      <c r="G1732" s="111"/>
      <c r="H1732" s="111"/>
      <c r="I1732" s="111"/>
      <c r="J1732" s="111"/>
      <c r="K1732" s="111"/>
      <c r="L1732" s="111"/>
      <c r="M1732" s="111"/>
      <c r="N1732" s="111"/>
      <c r="O1732" s="111"/>
      <c r="P1732" s="111"/>
      <c r="Q1732" s="111"/>
      <c r="R1732" s="111"/>
      <c r="S1732" s="111"/>
      <c r="T1732" s="111"/>
      <c r="U1732" s="111"/>
      <c r="V1732" s="111"/>
      <c r="W1732" s="1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</row>
    <row r="1733" spans="1:78" s="45" customFormat="1" x14ac:dyDescent="0.2">
      <c r="A1733" s="111"/>
      <c r="B1733" s="111"/>
      <c r="C1733" s="111"/>
      <c r="D1733" s="111"/>
      <c r="E1733" s="111"/>
      <c r="F1733" s="111"/>
      <c r="G1733" s="111"/>
      <c r="H1733" s="111"/>
      <c r="I1733" s="111"/>
      <c r="J1733" s="111"/>
      <c r="K1733" s="111"/>
      <c r="L1733" s="111"/>
      <c r="M1733" s="111"/>
      <c r="N1733" s="111"/>
      <c r="O1733" s="111"/>
      <c r="P1733" s="111"/>
      <c r="Q1733" s="111"/>
      <c r="R1733" s="111"/>
      <c r="S1733" s="111"/>
      <c r="T1733" s="111"/>
      <c r="U1733" s="111"/>
      <c r="V1733" s="111"/>
      <c r="W1733" s="1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</row>
    <row r="1734" spans="1:78" s="45" customFormat="1" x14ac:dyDescent="0.2">
      <c r="A1734" s="111"/>
      <c r="B1734" s="111"/>
      <c r="C1734" s="111"/>
      <c r="D1734" s="111"/>
      <c r="E1734" s="111"/>
      <c r="F1734" s="111"/>
      <c r="G1734" s="111"/>
      <c r="H1734" s="111"/>
      <c r="I1734" s="111"/>
      <c r="J1734" s="111"/>
      <c r="K1734" s="111"/>
      <c r="L1734" s="111"/>
      <c r="M1734" s="111"/>
      <c r="N1734" s="111"/>
      <c r="O1734" s="111"/>
      <c r="P1734" s="111"/>
      <c r="Q1734" s="111"/>
      <c r="R1734" s="111"/>
      <c r="S1734" s="111"/>
      <c r="T1734" s="111"/>
      <c r="U1734" s="111"/>
      <c r="V1734" s="111"/>
      <c r="W1734" s="1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</row>
    <row r="1735" spans="1:78" s="45" customFormat="1" x14ac:dyDescent="0.2">
      <c r="A1735" s="111"/>
      <c r="B1735" s="111"/>
      <c r="C1735" s="111"/>
      <c r="D1735" s="111"/>
      <c r="E1735" s="111"/>
      <c r="F1735" s="111"/>
      <c r="G1735" s="111"/>
      <c r="H1735" s="111"/>
      <c r="I1735" s="111"/>
      <c r="J1735" s="111"/>
      <c r="K1735" s="111"/>
      <c r="L1735" s="111"/>
      <c r="M1735" s="111"/>
      <c r="N1735" s="111"/>
      <c r="O1735" s="111"/>
      <c r="P1735" s="111"/>
      <c r="Q1735" s="111"/>
      <c r="R1735" s="111"/>
      <c r="S1735" s="111"/>
      <c r="T1735" s="111"/>
      <c r="U1735" s="111"/>
      <c r="V1735" s="111"/>
      <c r="W1735" s="1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</row>
    <row r="1736" spans="1:78" s="45" customFormat="1" x14ac:dyDescent="0.2">
      <c r="A1736" s="111"/>
      <c r="B1736" s="111"/>
      <c r="C1736" s="111"/>
      <c r="D1736" s="111"/>
      <c r="E1736" s="111"/>
      <c r="F1736" s="111"/>
      <c r="G1736" s="111"/>
      <c r="H1736" s="111"/>
      <c r="I1736" s="111"/>
      <c r="J1736" s="111"/>
      <c r="K1736" s="111"/>
      <c r="L1736" s="111"/>
      <c r="M1736" s="111"/>
      <c r="N1736" s="111"/>
      <c r="O1736" s="111"/>
      <c r="P1736" s="111"/>
      <c r="Q1736" s="111"/>
      <c r="R1736" s="111"/>
      <c r="S1736" s="111"/>
      <c r="T1736" s="111"/>
      <c r="U1736" s="111"/>
      <c r="V1736" s="111"/>
      <c r="W1736" s="1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</row>
    <row r="1737" spans="1:78" s="45" customFormat="1" x14ac:dyDescent="0.2">
      <c r="A1737" s="111"/>
      <c r="B1737" s="111"/>
      <c r="C1737" s="111"/>
      <c r="D1737" s="111"/>
      <c r="E1737" s="111"/>
      <c r="F1737" s="111"/>
      <c r="G1737" s="111"/>
      <c r="H1737" s="111"/>
      <c r="I1737" s="111"/>
      <c r="J1737" s="111"/>
      <c r="K1737" s="111"/>
      <c r="L1737" s="111"/>
      <c r="M1737" s="111"/>
      <c r="N1737" s="111"/>
      <c r="O1737" s="111"/>
      <c r="P1737" s="111"/>
      <c r="Q1737" s="111"/>
      <c r="R1737" s="111"/>
      <c r="S1737" s="111"/>
      <c r="T1737" s="111"/>
      <c r="U1737" s="111"/>
      <c r="V1737" s="111"/>
      <c r="W1737" s="1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</row>
    <row r="1738" spans="1:78" s="45" customFormat="1" x14ac:dyDescent="0.2">
      <c r="A1738" s="111"/>
      <c r="B1738" s="111"/>
      <c r="C1738" s="111"/>
      <c r="D1738" s="111"/>
      <c r="E1738" s="111"/>
      <c r="F1738" s="111"/>
      <c r="G1738" s="111"/>
      <c r="H1738" s="111"/>
      <c r="I1738" s="111"/>
      <c r="J1738" s="111"/>
      <c r="K1738" s="111"/>
      <c r="L1738" s="111"/>
      <c r="M1738" s="111"/>
      <c r="N1738" s="111"/>
      <c r="O1738" s="111"/>
      <c r="P1738" s="111"/>
      <c r="Q1738" s="111"/>
      <c r="R1738" s="111"/>
      <c r="S1738" s="111"/>
      <c r="T1738" s="111"/>
      <c r="U1738" s="111"/>
      <c r="V1738" s="111"/>
      <c r="W1738" s="1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</row>
    <row r="1739" spans="1:78" s="45" customFormat="1" x14ac:dyDescent="0.2">
      <c r="A1739" s="111"/>
      <c r="B1739" s="111"/>
      <c r="C1739" s="111"/>
      <c r="D1739" s="111"/>
      <c r="E1739" s="111"/>
      <c r="F1739" s="111"/>
      <c r="G1739" s="111"/>
      <c r="H1739" s="111"/>
      <c r="I1739" s="111"/>
      <c r="J1739" s="111"/>
      <c r="K1739" s="111"/>
      <c r="L1739" s="111"/>
      <c r="M1739" s="111"/>
      <c r="N1739" s="111"/>
      <c r="O1739" s="111"/>
      <c r="P1739" s="111"/>
      <c r="Q1739" s="111"/>
      <c r="R1739" s="111"/>
      <c r="S1739" s="111"/>
      <c r="T1739" s="111"/>
      <c r="U1739" s="111"/>
      <c r="V1739" s="111"/>
      <c r="W1739" s="1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</row>
    <row r="1740" spans="1:78" s="45" customFormat="1" x14ac:dyDescent="0.2">
      <c r="A1740" s="111"/>
      <c r="B1740" s="111"/>
      <c r="C1740" s="111"/>
      <c r="D1740" s="111"/>
      <c r="E1740" s="111"/>
      <c r="F1740" s="111"/>
      <c r="G1740" s="111"/>
      <c r="H1740" s="111"/>
      <c r="I1740" s="111"/>
      <c r="J1740" s="111"/>
      <c r="K1740" s="111"/>
      <c r="L1740" s="111"/>
      <c r="M1740" s="111"/>
      <c r="N1740" s="111"/>
      <c r="O1740" s="111"/>
      <c r="P1740" s="111"/>
      <c r="Q1740" s="111"/>
      <c r="R1740" s="111"/>
      <c r="S1740" s="111"/>
      <c r="T1740" s="111"/>
      <c r="U1740" s="111"/>
      <c r="V1740" s="111"/>
      <c r="W1740" s="1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</row>
    <row r="1741" spans="1:78" s="45" customFormat="1" x14ac:dyDescent="0.2">
      <c r="A1741" s="111"/>
      <c r="B1741" s="111"/>
      <c r="C1741" s="111"/>
      <c r="D1741" s="111"/>
      <c r="E1741" s="111"/>
      <c r="F1741" s="111"/>
      <c r="G1741" s="111"/>
      <c r="H1741" s="111"/>
      <c r="I1741" s="111"/>
      <c r="J1741" s="111"/>
      <c r="K1741" s="111"/>
      <c r="L1741" s="111"/>
      <c r="M1741" s="111"/>
      <c r="N1741" s="111"/>
      <c r="O1741" s="111"/>
      <c r="P1741" s="111"/>
      <c r="Q1741" s="111"/>
      <c r="R1741" s="111"/>
      <c r="S1741" s="111"/>
      <c r="T1741" s="111"/>
      <c r="U1741" s="111"/>
      <c r="V1741" s="111"/>
      <c r="W1741" s="1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</row>
    <row r="1742" spans="1:78" s="45" customFormat="1" x14ac:dyDescent="0.2">
      <c r="A1742" s="111"/>
      <c r="B1742" s="111"/>
      <c r="C1742" s="111"/>
      <c r="D1742" s="111"/>
      <c r="E1742" s="111"/>
      <c r="F1742" s="111"/>
      <c r="G1742" s="111"/>
      <c r="H1742" s="111"/>
      <c r="I1742" s="111"/>
      <c r="J1742" s="111"/>
      <c r="K1742" s="111"/>
      <c r="L1742" s="111"/>
      <c r="M1742" s="111"/>
      <c r="N1742" s="111"/>
      <c r="O1742" s="111"/>
      <c r="P1742" s="111"/>
      <c r="Q1742" s="111"/>
      <c r="R1742" s="111"/>
      <c r="S1742" s="111"/>
      <c r="T1742" s="111"/>
      <c r="U1742" s="111"/>
      <c r="V1742" s="111"/>
      <c r="W1742" s="1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</row>
    <row r="1743" spans="1:78" s="45" customFormat="1" x14ac:dyDescent="0.2">
      <c r="A1743" s="111"/>
      <c r="B1743" s="111"/>
      <c r="C1743" s="111"/>
      <c r="D1743" s="111"/>
      <c r="E1743" s="111"/>
      <c r="F1743" s="111"/>
      <c r="G1743" s="111"/>
      <c r="H1743" s="111"/>
      <c r="I1743" s="111"/>
      <c r="J1743" s="111"/>
      <c r="K1743" s="111"/>
      <c r="L1743" s="111"/>
      <c r="M1743" s="111"/>
      <c r="N1743" s="111"/>
      <c r="O1743" s="111"/>
      <c r="P1743" s="111"/>
      <c r="Q1743" s="111"/>
      <c r="R1743" s="111"/>
      <c r="S1743" s="111"/>
      <c r="T1743" s="111"/>
      <c r="U1743" s="111"/>
      <c r="V1743" s="111"/>
      <c r="W1743" s="1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</row>
    <row r="1744" spans="1:78" s="45" customFormat="1" x14ac:dyDescent="0.2">
      <c r="A1744" s="111"/>
      <c r="B1744" s="111"/>
      <c r="C1744" s="111"/>
      <c r="D1744" s="111"/>
      <c r="E1744" s="111"/>
      <c r="F1744" s="111"/>
      <c r="G1744" s="111"/>
      <c r="H1744" s="111"/>
      <c r="I1744" s="111"/>
      <c r="J1744" s="111"/>
      <c r="K1744" s="111"/>
      <c r="L1744" s="111"/>
      <c r="M1744" s="111"/>
      <c r="N1744" s="111"/>
      <c r="O1744" s="111"/>
      <c r="P1744" s="111"/>
      <c r="Q1744" s="111"/>
      <c r="R1744" s="111"/>
      <c r="S1744" s="111"/>
      <c r="T1744" s="111"/>
      <c r="U1744" s="111"/>
      <c r="V1744" s="111"/>
      <c r="W1744" s="1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</row>
    <row r="1745" spans="1:78" s="45" customFormat="1" x14ac:dyDescent="0.2">
      <c r="A1745" s="111"/>
      <c r="B1745" s="111"/>
      <c r="C1745" s="111"/>
      <c r="D1745" s="111"/>
      <c r="E1745" s="111"/>
      <c r="F1745" s="111"/>
      <c r="G1745" s="111"/>
      <c r="H1745" s="111"/>
      <c r="I1745" s="111"/>
      <c r="J1745" s="111"/>
      <c r="K1745" s="111"/>
      <c r="L1745" s="111"/>
      <c r="M1745" s="111"/>
      <c r="N1745" s="111"/>
      <c r="O1745" s="111"/>
      <c r="P1745" s="111"/>
      <c r="Q1745" s="111"/>
      <c r="R1745" s="111"/>
      <c r="S1745" s="111"/>
      <c r="T1745" s="111"/>
      <c r="U1745" s="111"/>
      <c r="V1745" s="111"/>
      <c r="W1745" s="1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</row>
    <row r="1746" spans="1:78" s="45" customFormat="1" x14ac:dyDescent="0.2">
      <c r="A1746" s="111"/>
      <c r="B1746" s="111"/>
      <c r="C1746" s="111"/>
      <c r="D1746" s="111"/>
      <c r="E1746" s="111"/>
      <c r="F1746" s="111"/>
      <c r="G1746" s="111"/>
      <c r="H1746" s="111"/>
      <c r="I1746" s="111"/>
      <c r="J1746" s="111"/>
      <c r="K1746" s="111"/>
      <c r="L1746" s="111"/>
      <c r="M1746" s="111"/>
      <c r="N1746" s="111"/>
      <c r="O1746" s="111"/>
      <c r="P1746" s="111"/>
      <c r="Q1746" s="111"/>
      <c r="R1746" s="111"/>
      <c r="S1746" s="111"/>
      <c r="T1746" s="111"/>
      <c r="U1746" s="111"/>
      <c r="V1746" s="111"/>
      <c r="W1746" s="1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</row>
    <row r="1747" spans="1:78" s="45" customFormat="1" x14ac:dyDescent="0.2">
      <c r="A1747" s="111"/>
      <c r="B1747" s="111"/>
      <c r="C1747" s="111"/>
      <c r="D1747" s="111"/>
      <c r="E1747" s="111"/>
      <c r="F1747" s="111"/>
      <c r="G1747" s="111"/>
      <c r="H1747" s="111"/>
      <c r="I1747" s="111"/>
      <c r="J1747" s="111"/>
      <c r="K1747" s="111"/>
      <c r="L1747" s="111"/>
      <c r="M1747" s="111"/>
      <c r="N1747" s="111"/>
      <c r="O1747" s="111"/>
      <c r="P1747" s="111"/>
      <c r="Q1747" s="111"/>
      <c r="R1747" s="111"/>
      <c r="S1747" s="111"/>
      <c r="T1747" s="111"/>
      <c r="U1747" s="111"/>
      <c r="V1747" s="111"/>
      <c r="W1747" s="1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</row>
    <row r="1748" spans="1:78" s="45" customFormat="1" x14ac:dyDescent="0.2">
      <c r="A1748" s="111"/>
      <c r="B1748" s="111"/>
      <c r="C1748" s="111"/>
      <c r="D1748" s="111"/>
      <c r="E1748" s="111"/>
      <c r="F1748" s="111"/>
      <c r="G1748" s="111"/>
      <c r="H1748" s="111"/>
      <c r="I1748" s="111"/>
      <c r="J1748" s="111"/>
      <c r="K1748" s="111"/>
      <c r="L1748" s="111"/>
      <c r="M1748" s="111"/>
      <c r="N1748" s="111"/>
      <c r="O1748" s="111"/>
      <c r="P1748" s="111"/>
      <c r="Q1748" s="111"/>
      <c r="R1748" s="111"/>
      <c r="S1748" s="111"/>
      <c r="T1748" s="111"/>
      <c r="U1748" s="111"/>
      <c r="V1748" s="111"/>
      <c r="W1748" s="1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</row>
    <row r="1749" spans="1:78" s="45" customFormat="1" x14ac:dyDescent="0.2">
      <c r="A1749" s="111"/>
      <c r="B1749" s="111"/>
      <c r="C1749" s="111"/>
      <c r="D1749" s="111"/>
      <c r="E1749" s="111"/>
      <c r="F1749" s="111"/>
      <c r="G1749" s="111"/>
      <c r="H1749" s="111"/>
      <c r="I1749" s="111"/>
      <c r="J1749" s="111"/>
      <c r="K1749" s="111"/>
      <c r="L1749" s="111"/>
      <c r="M1749" s="111"/>
      <c r="N1749" s="111"/>
      <c r="O1749" s="111"/>
      <c r="P1749" s="111"/>
      <c r="Q1749" s="111"/>
      <c r="R1749" s="111"/>
      <c r="S1749" s="111"/>
      <c r="T1749" s="111"/>
      <c r="U1749" s="111"/>
      <c r="V1749" s="111"/>
      <c r="W1749" s="1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</row>
    <row r="1750" spans="1:78" s="45" customFormat="1" x14ac:dyDescent="0.2">
      <c r="A1750" s="111"/>
      <c r="B1750" s="111"/>
      <c r="C1750" s="111"/>
      <c r="D1750" s="111"/>
      <c r="E1750" s="111"/>
      <c r="F1750" s="111"/>
      <c r="G1750" s="111"/>
      <c r="H1750" s="111"/>
      <c r="I1750" s="111"/>
      <c r="J1750" s="111"/>
      <c r="K1750" s="111"/>
      <c r="L1750" s="111"/>
      <c r="M1750" s="111"/>
      <c r="N1750" s="111"/>
      <c r="O1750" s="111"/>
      <c r="P1750" s="111"/>
      <c r="Q1750" s="111"/>
      <c r="R1750" s="111"/>
      <c r="S1750" s="111"/>
      <c r="T1750" s="111"/>
      <c r="U1750" s="111"/>
      <c r="V1750" s="111"/>
      <c r="W1750" s="1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</row>
    <row r="1751" spans="1:78" s="45" customFormat="1" x14ac:dyDescent="0.2">
      <c r="A1751" s="111"/>
      <c r="B1751" s="111"/>
      <c r="C1751" s="111"/>
      <c r="D1751" s="111"/>
      <c r="E1751" s="111"/>
      <c r="F1751" s="111"/>
      <c r="G1751" s="111"/>
      <c r="H1751" s="111"/>
      <c r="I1751" s="111"/>
      <c r="J1751" s="111"/>
      <c r="K1751" s="111"/>
      <c r="L1751" s="111"/>
      <c r="M1751" s="111"/>
      <c r="N1751" s="111"/>
      <c r="O1751" s="111"/>
      <c r="P1751" s="111"/>
      <c r="Q1751" s="111"/>
      <c r="R1751" s="111"/>
      <c r="S1751" s="111"/>
      <c r="T1751" s="111"/>
      <c r="U1751" s="111"/>
      <c r="V1751" s="111"/>
      <c r="W1751" s="1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</row>
    <row r="1752" spans="1:78" s="45" customFormat="1" x14ac:dyDescent="0.2">
      <c r="A1752" s="111"/>
      <c r="B1752" s="111"/>
      <c r="C1752" s="111"/>
      <c r="D1752" s="111"/>
      <c r="E1752" s="111"/>
      <c r="F1752" s="111"/>
      <c r="G1752" s="111"/>
      <c r="H1752" s="111"/>
      <c r="I1752" s="111"/>
      <c r="J1752" s="111"/>
      <c r="K1752" s="111"/>
      <c r="L1752" s="111"/>
      <c r="M1752" s="111"/>
      <c r="N1752" s="111"/>
      <c r="O1752" s="111"/>
      <c r="P1752" s="111"/>
      <c r="Q1752" s="111"/>
      <c r="R1752" s="111"/>
      <c r="S1752" s="111"/>
      <c r="T1752" s="111"/>
      <c r="U1752" s="111"/>
      <c r="V1752" s="111"/>
      <c r="W1752" s="1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</row>
    <row r="1753" spans="1:78" s="45" customFormat="1" x14ac:dyDescent="0.2">
      <c r="A1753" s="111"/>
      <c r="B1753" s="111"/>
      <c r="C1753" s="111"/>
      <c r="D1753" s="111"/>
      <c r="E1753" s="111"/>
      <c r="F1753" s="111"/>
      <c r="G1753" s="111"/>
      <c r="H1753" s="111"/>
      <c r="I1753" s="111"/>
      <c r="J1753" s="111"/>
      <c r="K1753" s="111"/>
      <c r="L1753" s="111"/>
      <c r="M1753" s="111"/>
      <c r="N1753" s="111"/>
      <c r="O1753" s="111"/>
      <c r="P1753" s="111"/>
      <c r="Q1753" s="111"/>
      <c r="R1753" s="111"/>
      <c r="S1753" s="111"/>
      <c r="T1753" s="111"/>
      <c r="U1753" s="111"/>
      <c r="V1753" s="111"/>
      <c r="W1753" s="1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</row>
    <row r="1754" spans="1:78" s="45" customFormat="1" x14ac:dyDescent="0.2">
      <c r="A1754" s="111"/>
      <c r="B1754" s="111"/>
      <c r="C1754" s="111"/>
      <c r="D1754" s="111"/>
      <c r="E1754" s="111"/>
      <c r="F1754" s="111"/>
      <c r="G1754" s="111"/>
      <c r="H1754" s="111"/>
      <c r="I1754" s="111"/>
      <c r="J1754" s="111"/>
      <c r="K1754" s="111"/>
      <c r="L1754" s="111"/>
      <c r="M1754" s="111"/>
      <c r="N1754" s="111"/>
      <c r="O1754" s="111"/>
      <c r="P1754" s="111"/>
      <c r="Q1754" s="111"/>
      <c r="R1754" s="111"/>
      <c r="S1754" s="111"/>
      <c r="T1754" s="111"/>
      <c r="U1754" s="111"/>
      <c r="V1754" s="111"/>
      <c r="W1754" s="1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</row>
    <row r="1755" spans="1:78" s="45" customFormat="1" x14ac:dyDescent="0.2">
      <c r="A1755" s="111"/>
      <c r="B1755" s="111"/>
      <c r="C1755" s="111"/>
      <c r="D1755" s="111"/>
      <c r="E1755" s="111"/>
      <c r="F1755" s="111"/>
      <c r="G1755" s="111"/>
      <c r="H1755" s="111"/>
      <c r="I1755" s="111"/>
      <c r="J1755" s="111"/>
      <c r="K1755" s="111"/>
      <c r="L1755" s="111"/>
      <c r="M1755" s="111"/>
      <c r="N1755" s="111"/>
      <c r="O1755" s="111"/>
      <c r="P1755" s="111"/>
      <c r="Q1755" s="111"/>
      <c r="R1755" s="111"/>
      <c r="S1755" s="111"/>
      <c r="T1755" s="111"/>
      <c r="U1755" s="111"/>
      <c r="V1755" s="111"/>
      <c r="W1755" s="1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</row>
    <row r="1756" spans="1:78" s="45" customFormat="1" x14ac:dyDescent="0.2">
      <c r="A1756" s="111"/>
      <c r="B1756" s="111"/>
      <c r="C1756" s="111"/>
      <c r="D1756" s="111"/>
      <c r="E1756" s="111"/>
      <c r="F1756" s="111"/>
      <c r="G1756" s="111"/>
      <c r="H1756" s="111"/>
      <c r="I1756" s="111"/>
      <c r="J1756" s="111"/>
      <c r="K1756" s="111"/>
      <c r="L1756" s="111"/>
      <c r="M1756" s="111"/>
      <c r="N1756" s="111"/>
      <c r="O1756" s="111"/>
      <c r="P1756" s="111"/>
      <c r="Q1756" s="111"/>
      <c r="R1756" s="111"/>
      <c r="S1756" s="111"/>
      <c r="T1756" s="111"/>
      <c r="U1756" s="111"/>
      <c r="V1756" s="111"/>
      <c r="W1756" s="1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</row>
    <row r="1757" spans="1:78" s="45" customFormat="1" x14ac:dyDescent="0.2">
      <c r="A1757" s="111"/>
      <c r="B1757" s="111"/>
      <c r="C1757" s="111"/>
      <c r="D1757" s="111"/>
      <c r="E1757" s="111"/>
      <c r="F1757" s="111"/>
      <c r="G1757" s="111"/>
      <c r="H1757" s="111"/>
      <c r="I1757" s="111"/>
      <c r="J1757" s="111"/>
      <c r="K1757" s="111"/>
      <c r="L1757" s="111"/>
      <c r="M1757" s="111"/>
      <c r="N1757" s="111"/>
      <c r="O1757" s="111"/>
      <c r="P1757" s="111"/>
      <c r="Q1757" s="111"/>
      <c r="R1757" s="111"/>
      <c r="S1757" s="111"/>
      <c r="T1757" s="111"/>
      <c r="U1757" s="111"/>
      <c r="V1757" s="111"/>
      <c r="W1757" s="1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</row>
    <row r="1758" spans="1:78" s="45" customFormat="1" x14ac:dyDescent="0.2">
      <c r="A1758" s="111"/>
      <c r="B1758" s="111"/>
      <c r="C1758" s="111"/>
      <c r="D1758" s="111"/>
      <c r="E1758" s="111"/>
      <c r="F1758" s="111"/>
      <c r="G1758" s="111"/>
      <c r="H1758" s="111"/>
      <c r="I1758" s="111"/>
      <c r="J1758" s="111"/>
      <c r="K1758" s="111"/>
      <c r="L1758" s="111"/>
      <c r="M1758" s="111"/>
      <c r="N1758" s="111"/>
      <c r="O1758" s="111"/>
      <c r="P1758" s="111"/>
      <c r="Q1758" s="111"/>
      <c r="R1758" s="111"/>
      <c r="S1758" s="111"/>
      <c r="T1758" s="111"/>
      <c r="U1758" s="111"/>
      <c r="V1758" s="111"/>
      <c r="W1758" s="1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</row>
    <row r="1759" spans="1:78" s="45" customFormat="1" x14ac:dyDescent="0.2">
      <c r="A1759" s="111"/>
      <c r="B1759" s="111"/>
      <c r="C1759" s="111"/>
      <c r="D1759" s="111"/>
      <c r="E1759" s="111"/>
      <c r="F1759" s="111"/>
      <c r="G1759" s="111"/>
      <c r="H1759" s="111"/>
      <c r="I1759" s="111"/>
      <c r="J1759" s="111"/>
      <c r="K1759" s="111"/>
      <c r="L1759" s="111"/>
      <c r="M1759" s="111"/>
      <c r="N1759" s="111"/>
      <c r="O1759" s="111"/>
      <c r="P1759" s="111"/>
      <c r="Q1759" s="111"/>
      <c r="R1759" s="111"/>
      <c r="S1759" s="111"/>
      <c r="T1759" s="111"/>
      <c r="U1759" s="111"/>
      <c r="V1759" s="111"/>
      <c r="W1759" s="1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</row>
    <row r="1760" spans="1:78" s="45" customFormat="1" x14ac:dyDescent="0.2">
      <c r="A1760" s="111"/>
      <c r="B1760" s="111"/>
      <c r="C1760" s="111"/>
      <c r="D1760" s="111"/>
      <c r="E1760" s="111"/>
      <c r="F1760" s="111"/>
      <c r="G1760" s="111"/>
      <c r="H1760" s="111"/>
      <c r="I1760" s="111"/>
      <c r="J1760" s="111"/>
      <c r="K1760" s="111"/>
      <c r="L1760" s="111"/>
      <c r="M1760" s="111"/>
      <c r="N1760" s="111"/>
      <c r="O1760" s="111"/>
      <c r="P1760" s="111"/>
      <c r="Q1760" s="111"/>
      <c r="R1760" s="111"/>
      <c r="S1760" s="111"/>
      <c r="T1760" s="111"/>
      <c r="U1760" s="111"/>
      <c r="V1760" s="111"/>
      <c r="W1760" s="1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</row>
    <row r="1761" spans="1:78" s="45" customFormat="1" x14ac:dyDescent="0.2">
      <c r="A1761" s="111"/>
      <c r="B1761" s="111"/>
      <c r="C1761" s="111"/>
      <c r="D1761" s="111"/>
      <c r="E1761" s="111"/>
      <c r="F1761" s="111"/>
      <c r="G1761" s="111"/>
      <c r="H1761" s="111"/>
      <c r="I1761" s="111"/>
      <c r="J1761" s="111"/>
      <c r="K1761" s="111"/>
      <c r="L1761" s="111"/>
      <c r="M1761" s="111"/>
      <c r="N1761" s="111"/>
      <c r="O1761" s="111"/>
      <c r="P1761" s="111"/>
      <c r="Q1761" s="111"/>
      <c r="R1761" s="111"/>
      <c r="S1761" s="111"/>
      <c r="T1761" s="111"/>
      <c r="U1761" s="111"/>
      <c r="V1761" s="111"/>
      <c r="W1761" s="1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</row>
    <row r="1762" spans="1:78" s="45" customFormat="1" x14ac:dyDescent="0.2">
      <c r="A1762" s="111"/>
      <c r="B1762" s="111"/>
      <c r="C1762" s="111"/>
      <c r="D1762" s="111"/>
      <c r="E1762" s="111"/>
      <c r="F1762" s="111"/>
      <c r="G1762" s="111"/>
      <c r="H1762" s="111"/>
      <c r="I1762" s="111"/>
      <c r="J1762" s="111"/>
      <c r="K1762" s="111"/>
      <c r="L1762" s="111"/>
      <c r="M1762" s="111"/>
      <c r="N1762" s="111"/>
      <c r="O1762" s="111"/>
      <c r="P1762" s="111"/>
      <c r="Q1762" s="111"/>
      <c r="R1762" s="111"/>
      <c r="S1762" s="111"/>
      <c r="T1762" s="111"/>
      <c r="U1762" s="111"/>
      <c r="V1762" s="111"/>
      <c r="W1762" s="1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</row>
    <row r="1763" spans="1:78" s="45" customFormat="1" x14ac:dyDescent="0.2">
      <c r="A1763" s="111"/>
      <c r="B1763" s="111"/>
      <c r="C1763" s="111"/>
      <c r="D1763" s="111"/>
      <c r="E1763" s="111"/>
      <c r="F1763" s="111"/>
      <c r="G1763" s="111"/>
      <c r="H1763" s="111"/>
      <c r="I1763" s="111"/>
      <c r="J1763" s="111"/>
      <c r="K1763" s="111"/>
      <c r="L1763" s="111"/>
      <c r="M1763" s="111"/>
      <c r="N1763" s="111"/>
      <c r="O1763" s="111"/>
      <c r="P1763" s="111"/>
      <c r="Q1763" s="111"/>
      <c r="R1763" s="111"/>
      <c r="S1763" s="111"/>
      <c r="T1763" s="111"/>
      <c r="U1763" s="111"/>
      <c r="V1763" s="111"/>
      <c r="W1763" s="1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</row>
    <row r="1764" spans="1:78" s="45" customFormat="1" x14ac:dyDescent="0.2">
      <c r="A1764" s="111"/>
      <c r="B1764" s="111"/>
      <c r="C1764" s="111"/>
      <c r="D1764" s="111"/>
      <c r="E1764" s="111"/>
      <c r="F1764" s="111"/>
      <c r="G1764" s="111"/>
      <c r="H1764" s="111"/>
      <c r="I1764" s="111"/>
      <c r="J1764" s="111"/>
      <c r="K1764" s="111"/>
      <c r="L1764" s="111"/>
      <c r="M1764" s="111"/>
      <c r="N1764" s="111"/>
      <c r="O1764" s="111"/>
      <c r="P1764" s="111"/>
      <c r="Q1764" s="111"/>
      <c r="R1764" s="111"/>
      <c r="S1764" s="111"/>
      <c r="T1764" s="111"/>
      <c r="U1764" s="111"/>
      <c r="V1764" s="111"/>
      <c r="W1764" s="1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</row>
    <row r="1765" spans="1:78" s="45" customFormat="1" x14ac:dyDescent="0.2">
      <c r="A1765" s="111"/>
      <c r="B1765" s="111"/>
      <c r="C1765" s="111"/>
      <c r="D1765" s="111"/>
      <c r="E1765" s="111"/>
      <c r="F1765" s="111"/>
      <c r="G1765" s="111"/>
      <c r="H1765" s="111"/>
      <c r="I1765" s="111"/>
      <c r="J1765" s="111"/>
      <c r="K1765" s="111"/>
      <c r="L1765" s="111"/>
      <c r="M1765" s="111"/>
      <c r="N1765" s="111"/>
      <c r="O1765" s="111"/>
      <c r="P1765" s="111"/>
      <c r="Q1765" s="111"/>
      <c r="R1765" s="111"/>
      <c r="S1765" s="111"/>
      <c r="T1765" s="111"/>
      <c r="U1765" s="111"/>
      <c r="V1765" s="111"/>
      <c r="W1765" s="1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</row>
    <row r="1766" spans="1:78" s="45" customFormat="1" x14ac:dyDescent="0.2">
      <c r="A1766" s="111"/>
      <c r="B1766" s="111"/>
      <c r="C1766" s="111"/>
      <c r="D1766" s="111"/>
      <c r="E1766" s="111"/>
      <c r="F1766" s="111"/>
      <c r="G1766" s="111"/>
      <c r="H1766" s="111"/>
      <c r="I1766" s="111"/>
      <c r="J1766" s="111"/>
      <c r="K1766" s="111"/>
      <c r="L1766" s="111"/>
      <c r="M1766" s="111"/>
      <c r="N1766" s="111"/>
      <c r="O1766" s="111"/>
      <c r="P1766" s="111"/>
      <c r="Q1766" s="111"/>
      <c r="R1766" s="111"/>
      <c r="S1766" s="111"/>
      <c r="T1766" s="111"/>
      <c r="U1766" s="111"/>
      <c r="V1766" s="111"/>
      <c r="W1766" s="1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</row>
    <row r="1767" spans="1:78" s="45" customFormat="1" x14ac:dyDescent="0.2">
      <c r="A1767" s="111"/>
      <c r="B1767" s="111"/>
      <c r="C1767" s="111"/>
      <c r="D1767" s="111"/>
      <c r="E1767" s="111"/>
      <c r="F1767" s="111"/>
      <c r="G1767" s="111"/>
      <c r="H1767" s="111"/>
      <c r="I1767" s="111"/>
      <c r="J1767" s="111"/>
      <c r="K1767" s="111"/>
      <c r="L1767" s="111"/>
      <c r="M1767" s="111"/>
      <c r="N1767" s="111"/>
      <c r="O1767" s="111"/>
      <c r="P1767" s="111"/>
      <c r="Q1767" s="111"/>
      <c r="R1767" s="111"/>
      <c r="S1767" s="111"/>
      <c r="T1767" s="111"/>
      <c r="U1767" s="111"/>
      <c r="V1767" s="111"/>
      <c r="W1767" s="1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</row>
    <row r="1768" spans="1:78" s="45" customFormat="1" x14ac:dyDescent="0.2">
      <c r="A1768" s="111"/>
      <c r="B1768" s="111"/>
      <c r="C1768" s="111"/>
      <c r="D1768" s="111"/>
      <c r="E1768" s="111"/>
      <c r="F1768" s="111"/>
      <c r="G1768" s="111"/>
      <c r="H1768" s="111"/>
      <c r="I1768" s="111"/>
      <c r="J1768" s="111"/>
      <c r="K1768" s="111"/>
      <c r="L1768" s="111"/>
      <c r="M1768" s="111"/>
      <c r="N1768" s="111"/>
      <c r="O1768" s="111"/>
      <c r="P1768" s="111"/>
      <c r="Q1768" s="111"/>
      <c r="R1768" s="111"/>
      <c r="S1768" s="111"/>
      <c r="T1768" s="111"/>
      <c r="U1768" s="111"/>
      <c r="V1768" s="111"/>
      <c r="W1768" s="1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</row>
    <row r="1769" spans="1:78" s="45" customFormat="1" x14ac:dyDescent="0.2">
      <c r="A1769" s="111"/>
      <c r="B1769" s="111"/>
      <c r="C1769" s="111"/>
      <c r="D1769" s="111"/>
      <c r="E1769" s="111"/>
      <c r="F1769" s="111"/>
      <c r="G1769" s="111"/>
      <c r="H1769" s="111"/>
      <c r="I1769" s="111"/>
      <c r="J1769" s="111"/>
      <c r="K1769" s="111"/>
      <c r="L1769" s="111"/>
      <c r="M1769" s="111"/>
      <c r="N1769" s="111"/>
      <c r="O1769" s="111"/>
      <c r="P1769" s="111"/>
      <c r="Q1769" s="111"/>
      <c r="R1769" s="111"/>
      <c r="S1769" s="111"/>
      <c r="T1769" s="111"/>
      <c r="U1769" s="111"/>
      <c r="V1769" s="111"/>
      <c r="W1769" s="1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</row>
    <row r="1770" spans="1:78" s="45" customFormat="1" x14ac:dyDescent="0.2">
      <c r="A1770" s="111"/>
      <c r="B1770" s="111"/>
      <c r="C1770" s="111"/>
      <c r="D1770" s="111"/>
      <c r="E1770" s="111"/>
      <c r="F1770" s="111"/>
      <c r="G1770" s="111"/>
      <c r="H1770" s="111"/>
      <c r="I1770" s="111"/>
      <c r="J1770" s="111"/>
      <c r="K1770" s="111"/>
      <c r="L1770" s="111"/>
      <c r="M1770" s="111"/>
      <c r="N1770" s="111"/>
      <c r="O1770" s="111"/>
      <c r="P1770" s="111"/>
      <c r="Q1770" s="111"/>
      <c r="R1770" s="111"/>
      <c r="S1770" s="111"/>
      <c r="T1770" s="111"/>
      <c r="U1770" s="111"/>
      <c r="V1770" s="111"/>
      <c r="W1770" s="1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</row>
    <row r="1771" spans="1:78" s="45" customFormat="1" x14ac:dyDescent="0.2">
      <c r="A1771" s="111"/>
      <c r="B1771" s="111"/>
      <c r="C1771" s="111"/>
      <c r="D1771" s="111"/>
      <c r="E1771" s="111"/>
      <c r="F1771" s="111"/>
      <c r="G1771" s="111"/>
      <c r="H1771" s="111"/>
      <c r="I1771" s="111"/>
      <c r="J1771" s="111"/>
      <c r="K1771" s="111"/>
      <c r="L1771" s="111"/>
      <c r="M1771" s="111"/>
      <c r="N1771" s="111"/>
      <c r="O1771" s="111"/>
      <c r="P1771" s="111"/>
      <c r="Q1771" s="111"/>
      <c r="R1771" s="111"/>
      <c r="S1771" s="111"/>
      <c r="T1771" s="111"/>
      <c r="U1771" s="111"/>
      <c r="V1771" s="111"/>
      <c r="W1771" s="1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</row>
    <row r="1772" spans="1:78" s="45" customFormat="1" x14ac:dyDescent="0.2">
      <c r="A1772" s="111"/>
      <c r="B1772" s="111"/>
      <c r="C1772" s="111"/>
      <c r="D1772" s="111"/>
      <c r="E1772" s="111"/>
      <c r="F1772" s="111"/>
      <c r="G1772" s="111"/>
      <c r="H1772" s="111"/>
      <c r="I1772" s="111"/>
      <c r="J1772" s="111"/>
      <c r="K1772" s="111"/>
      <c r="L1772" s="111"/>
      <c r="M1772" s="111"/>
      <c r="N1772" s="111"/>
      <c r="O1772" s="111"/>
      <c r="P1772" s="111"/>
      <c r="Q1772" s="111"/>
      <c r="R1772" s="111"/>
      <c r="S1772" s="111"/>
      <c r="T1772" s="111"/>
      <c r="U1772" s="111"/>
      <c r="V1772" s="111"/>
      <c r="W1772" s="1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</row>
    <row r="1773" spans="1:78" s="45" customFormat="1" x14ac:dyDescent="0.2">
      <c r="A1773" s="111"/>
      <c r="B1773" s="111"/>
      <c r="C1773" s="111"/>
      <c r="D1773" s="111"/>
      <c r="E1773" s="111"/>
      <c r="F1773" s="111"/>
      <c r="G1773" s="111"/>
      <c r="H1773" s="111"/>
      <c r="I1773" s="111"/>
      <c r="J1773" s="111"/>
      <c r="K1773" s="111"/>
      <c r="L1773" s="111"/>
      <c r="M1773" s="111"/>
      <c r="N1773" s="111"/>
      <c r="O1773" s="111"/>
      <c r="P1773" s="111"/>
      <c r="Q1773" s="111"/>
      <c r="R1773" s="111"/>
      <c r="S1773" s="111"/>
      <c r="T1773" s="111"/>
      <c r="U1773" s="111"/>
      <c r="V1773" s="111"/>
      <c r="W1773" s="1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</row>
    <row r="1774" spans="1:78" s="45" customFormat="1" x14ac:dyDescent="0.2">
      <c r="A1774" s="111"/>
      <c r="B1774" s="111"/>
      <c r="C1774" s="111"/>
      <c r="D1774" s="111"/>
      <c r="E1774" s="111"/>
      <c r="F1774" s="111"/>
      <c r="G1774" s="111"/>
      <c r="H1774" s="111"/>
      <c r="I1774" s="111"/>
      <c r="J1774" s="111"/>
      <c r="K1774" s="111"/>
      <c r="L1774" s="111"/>
      <c r="M1774" s="111"/>
      <c r="N1774" s="111"/>
      <c r="O1774" s="111"/>
      <c r="P1774" s="111"/>
      <c r="Q1774" s="111"/>
      <c r="R1774" s="111"/>
      <c r="S1774" s="111"/>
      <c r="T1774" s="111"/>
      <c r="U1774" s="111"/>
      <c r="V1774" s="111"/>
      <c r="W1774" s="1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</row>
    <row r="1775" spans="1:78" s="45" customFormat="1" x14ac:dyDescent="0.2">
      <c r="A1775" s="111"/>
      <c r="B1775" s="111"/>
      <c r="C1775" s="111"/>
      <c r="D1775" s="111"/>
      <c r="E1775" s="111"/>
      <c r="F1775" s="111"/>
      <c r="G1775" s="111"/>
      <c r="H1775" s="111"/>
      <c r="I1775" s="111"/>
      <c r="J1775" s="111"/>
      <c r="K1775" s="111"/>
      <c r="L1775" s="111"/>
      <c r="M1775" s="111"/>
      <c r="N1775" s="111"/>
      <c r="O1775" s="111"/>
      <c r="P1775" s="111"/>
      <c r="Q1775" s="111"/>
      <c r="R1775" s="111"/>
      <c r="S1775" s="111"/>
      <c r="T1775" s="111"/>
      <c r="U1775" s="111"/>
      <c r="V1775" s="111"/>
      <c r="W1775" s="1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</row>
    <row r="1776" spans="1:78" s="45" customFormat="1" x14ac:dyDescent="0.2">
      <c r="A1776" s="111"/>
      <c r="B1776" s="111"/>
      <c r="C1776" s="111"/>
      <c r="D1776" s="111"/>
      <c r="E1776" s="111"/>
      <c r="F1776" s="111"/>
      <c r="G1776" s="111"/>
      <c r="H1776" s="111"/>
      <c r="I1776" s="111"/>
      <c r="J1776" s="111"/>
      <c r="K1776" s="111"/>
      <c r="L1776" s="111"/>
      <c r="M1776" s="111"/>
      <c r="N1776" s="111"/>
      <c r="O1776" s="111"/>
      <c r="P1776" s="111"/>
      <c r="Q1776" s="111"/>
      <c r="R1776" s="111"/>
      <c r="S1776" s="111"/>
      <c r="T1776" s="111"/>
      <c r="U1776" s="111"/>
      <c r="V1776" s="111"/>
      <c r="W1776" s="1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</row>
    <row r="1777" spans="1:78" s="45" customFormat="1" x14ac:dyDescent="0.2">
      <c r="A1777" s="111"/>
      <c r="B1777" s="111"/>
      <c r="C1777" s="111"/>
      <c r="D1777" s="111"/>
      <c r="E1777" s="111"/>
      <c r="F1777" s="111"/>
      <c r="G1777" s="111"/>
      <c r="H1777" s="111"/>
      <c r="I1777" s="111"/>
      <c r="J1777" s="111"/>
      <c r="K1777" s="111"/>
      <c r="L1777" s="111"/>
      <c r="M1777" s="111"/>
      <c r="N1777" s="111"/>
      <c r="O1777" s="111"/>
      <c r="P1777" s="111"/>
      <c r="Q1777" s="111"/>
      <c r="R1777" s="111"/>
      <c r="S1777" s="111"/>
      <c r="T1777" s="111"/>
      <c r="U1777" s="111"/>
      <c r="V1777" s="111"/>
      <c r="W1777" s="1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</row>
    <row r="1778" spans="1:78" s="45" customFormat="1" x14ac:dyDescent="0.2">
      <c r="A1778" s="111"/>
      <c r="B1778" s="111"/>
      <c r="C1778" s="111"/>
      <c r="D1778" s="111"/>
      <c r="E1778" s="111"/>
      <c r="F1778" s="111"/>
      <c r="G1778" s="111"/>
      <c r="H1778" s="111"/>
      <c r="I1778" s="111"/>
      <c r="J1778" s="111"/>
      <c r="K1778" s="111"/>
      <c r="L1778" s="111"/>
      <c r="M1778" s="111"/>
      <c r="N1778" s="111"/>
      <c r="O1778" s="111"/>
      <c r="P1778" s="111"/>
      <c r="Q1778" s="111"/>
      <c r="R1778" s="111"/>
      <c r="S1778" s="111"/>
      <c r="T1778" s="111"/>
      <c r="U1778" s="111"/>
      <c r="V1778" s="111"/>
      <c r="W1778" s="1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</row>
    <row r="1779" spans="1:78" s="45" customFormat="1" x14ac:dyDescent="0.2">
      <c r="A1779" s="111"/>
      <c r="B1779" s="111"/>
      <c r="C1779" s="111"/>
      <c r="D1779" s="111"/>
      <c r="E1779" s="111"/>
      <c r="F1779" s="111"/>
      <c r="G1779" s="111"/>
      <c r="H1779" s="111"/>
      <c r="I1779" s="111"/>
      <c r="J1779" s="111"/>
      <c r="K1779" s="111"/>
      <c r="L1779" s="111"/>
      <c r="M1779" s="111"/>
      <c r="N1779" s="111"/>
      <c r="O1779" s="111"/>
      <c r="P1779" s="111"/>
      <c r="Q1779" s="111"/>
      <c r="R1779" s="111"/>
      <c r="S1779" s="111"/>
      <c r="T1779" s="111"/>
      <c r="U1779" s="111"/>
      <c r="V1779" s="111"/>
      <c r="W1779" s="1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</row>
    <row r="1780" spans="1:78" s="45" customFormat="1" x14ac:dyDescent="0.2">
      <c r="A1780" s="111"/>
      <c r="B1780" s="111"/>
      <c r="C1780" s="111"/>
      <c r="D1780" s="111"/>
      <c r="E1780" s="111"/>
      <c r="F1780" s="111"/>
      <c r="G1780" s="111"/>
      <c r="H1780" s="111"/>
      <c r="I1780" s="111"/>
      <c r="J1780" s="111"/>
      <c r="K1780" s="111"/>
      <c r="L1780" s="111"/>
      <c r="M1780" s="111"/>
      <c r="N1780" s="111"/>
      <c r="O1780" s="111"/>
      <c r="P1780" s="111"/>
      <c r="Q1780" s="111"/>
      <c r="R1780" s="111"/>
      <c r="S1780" s="111"/>
      <c r="T1780" s="111"/>
      <c r="U1780" s="111"/>
      <c r="V1780" s="111"/>
      <c r="W1780" s="1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</row>
    <row r="1781" spans="1:78" s="45" customFormat="1" x14ac:dyDescent="0.2">
      <c r="A1781" s="111"/>
      <c r="B1781" s="111"/>
      <c r="C1781" s="111"/>
      <c r="D1781" s="111"/>
      <c r="E1781" s="111"/>
      <c r="F1781" s="111"/>
      <c r="G1781" s="111"/>
      <c r="H1781" s="111"/>
      <c r="I1781" s="111"/>
      <c r="J1781" s="111"/>
      <c r="K1781" s="111"/>
      <c r="L1781" s="111"/>
      <c r="M1781" s="111"/>
      <c r="N1781" s="111"/>
      <c r="O1781" s="111"/>
      <c r="P1781" s="111"/>
      <c r="Q1781" s="111"/>
      <c r="R1781" s="111"/>
      <c r="S1781" s="111"/>
      <c r="T1781" s="111"/>
      <c r="U1781" s="111"/>
      <c r="V1781" s="111"/>
      <c r="W1781" s="1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</row>
    <row r="1782" spans="1:78" s="45" customFormat="1" x14ac:dyDescent="0.2">
      <c r="A1782" s="111"/>
      <c r="B1782" s="111"/>
      <c r="C1782" s="111"/>
      <c r="D1782" s="111"/>
      <c r="E1782" s="111"/>
      <c r="F1782" s="111"/>
      <c r="G1782" s="111"/>
      <c r="H1782" s="111"/>
      <c r="I1782" s="111"/>
      <c r="J1782" s="111"/>
      <c r="K1782" s="111"/>
      <c r="L1782" s="111"/>
      <c r="M1782" s="111"/>
      <c r="N1782" s="111"/>
      <c r="O1782" s="111"/>
      <c r="P1782" s="111"/>
      <c r="Q1782" s="111"/>
      <c r="R1782" s="111"/>
      <c r="S1782" s="111"/>
      <c r="T1782" s="111"/>
      <c r="U1782" s="111"/>
      <c r="V1782" s="111"/>
      <c r="W1782" s="1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</row>
    <row r="1783" spans="1:78" s="45" customFormat="1" x14ac:dyDescent="0.2">
      <c r="A1783" s="111"/>
      <c r="B1783" s="111"/>
      <c r="C1783" s="111"/>
      <c r="D1783" s="111"/>
      <c r="E1783" s="111"/>
      <c r="F1783" s="111"/>
      <c r="G1783" s="111"/>
      <c r="H1783" s="111"/>
      <c r="I1783" s="111"/>
      <c r="J1783" s="111"/>
      <c r="K1783" s="111"/>
      <c r="L1783" s="111"/>
      <c r="M1783" s="111"/>
      <c r="N1783" s="111"/>
      <c r="O1783" s="111"/>
      <c r="P1783" s="111"/>
      <c r="Q1783" s="111"/>
      <c r="R1783" s="111"/>
      <c r="S1783" s="111"/>
      <c r="T1783" s="111"/>
      <c r="U1783" s="111"/>
      <c r="V1783" s="111"/>
      <c r="W1783" s="1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</row>
    <row r="1784" spans="1:78" s="45" customFormat="1" x14ac:dyDescent="0.2">
      <c r="A1784" s="111"/>
      <c r="B1784" s="111"/>
      <c r="C1784" s="111"/>
      <c r="D1784" s="111"/>
      <c r="E1784" s="111"/>
      <c r="F1784" s="111"/>
      <c r="G1784" s="111"/>
      <c r="H1784" s="111"/>
      <c r="I1784" s="111"/>
      <c r="J1784" s="111"/>
      <c r="K1784" s="111"/>
      <c r="L1784" s="111"/>
      <c r="M1784" s="111"/>
      <c r="N1784" s="111"/>
      <c r="O1784" s="111"/>
      <c r="P1784" s="111"/>
      <c r="Q1784" s="111"/>
      <c r="R1784" s="111"/>
      <c r="S1784" s="111"/>
      <c r="T1784" s="111"/>
      <c r="U1784" s="111"/>
      <c r="V1784" s="111"/>
      <c r="W1784" s="1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</row>
    <row r="1785" spans="1:78" s="45" customFormat="1" x14ac:dyDescent="0.2">
      <c r="A1785" s="111"/>
      <c r="B1785" s="111"/>
      <c r="C1785" s="111"/>
      <c r="D1785" s="111"/>
      <c r="E1785" s="111"/>
      <c r="F1785" s="111"/>
      <c r="G1785" s="111"/>
      <c r="H1785" s="111"/>
      <c r="I1785" s="111"/>
      <c r="J1785" s="111"/>
      <c r="K1785" s="111"/>
      <c r="L1785" s="111"/>
      <c r="M1785" s="111"/>
      <c r="N1785" s="111"/>
      <c r="O1785" s="111"/>
      <c r="P1785" s="111"/>
      <c r="Q1785" s="111"/>
      <c r="R1785" s="111"/>
      <c r="S1785" s="111"/>
      <c r="T1785" s="111"/>
      <c r="U1785" s="111"/>
      <c r="V1785" s="111"/>
      <c r="W1785" s="1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</row>
    <row r="1786" spans="1:78" s="45" customFormat="1" x14ac:dyDescent="0.2">
      <c r="A1786" s="111"/>
      <c r="B1786" s="111"/>
      <c r="C1786" s="111"/>
      <c r="D1786" s="111"/>
      <c r="E1786" s="111"/>
      <c r="F1786" s="111"/>
      <c r="G1786" s="111"/>
      <c r="H1786" s="111"/>
      <c r="I1786" s="111"/>
      <c r="J1786" s="111"/>
      <c r="K1786" s="111"/>
      <c r="L1786" s="111"/>
      <c r="M1786" s="111"/>
      <c r="N1786" s="111"/>
      <c r="O1786" s="111"/>
      <c r="P1786" s="111"/>
      <c r="Q1786" s="111"/>
      <c r="R1786" s="111"/>
      <c r="S1786" s="111"/>
      <c r="T1786" s="111"/>
      <c r="U1786" s="111"/>
      <c r="V1786" s="111"/>
      <c r="W1786" s="1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</row>
    <row r="1787" spans="1:78" s="45" customFormat="1" x14ac:dyDescent="0.2">
      <c r="A1787" s="111"/>
      <c r="B1787" s="111"/>
      <c r="C1787" s="111"/>
      <c r="D1787" s="111"/>
      <c r="E1787" s="111"/>
      <c r="F1787" s="111"/>
      <c r="G1787" s="111"/>
      <c r="H1787" s="111"/>
      <c r="I1787" s="111"/>
      <c r="J1787" s="111"/>
      <c r="K1787" s="111"/>
      <c r="L1787" s="111"/>
      <c r="M1787" s="111"/>
      <c r="N1787" s="111"/>
      <c r="O1787" s="111"/>
      <c r="P1787" s="111"/>
      <c r="Q1787" s="111"/>
      <c r="R1787" s="111"/>
      <c r="S1787" s="111"/>
      <c r="T1787" s="111"/>
      <c r="U1787" s="111"/>
      <c r="V1787" s="111"/>
      <c r="W1787" s="1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</row>
    <row r="1788" spans="1:78" s="45" customFormat="1" x14ac:dyDescent="0.2">
      <c r="A1788" s="111"/>
      <c r="B1788" s="111"/>
      <c r="C1788" s="111"/>
      <c r="D1788" s="111"/>
      <c r="E1788" s="111"/>
      <c r="F1788" s="111"/>
      <c r="G1788" s="111"/>
      <c r="H1788" s="111"/>
      <c r="I1788" s="111"/>
      <c r="J1788" s="111"/>
      <c r="K1788" s="111"/>
      <c r="L1788" s="111"/>
      <c r="M1788" s="111"/>
      <c r="N1788" s="111"/>
      <c r="O1788" s="111"/>
      <c r="P1788" s="111"/>
      <c r="Q1788" s="111"/>
      <c r="R1788" s="111"/>
      <c r="S1788" s="111"/>
      <c r="T1788" s="111"/>
      <c r="U1788" s="111"/>
      <c r="V1788" s="111"/>
      <c r="W1788" s="1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</row>
    <row r="1789" spans="1:78" s="45" customFormat="1" x14ac:dyDescent="0.2">
      <c r="A1789" s="111"/>
      <c r="B1789" s="111"/>
      <c r="C1789" s="111"/>
      <c r="D1789" s="111"/>
      <c r="E1789" s="111"/>
      <c r="F1789" s="111"/>
      <c r="G1789" s="111"/>
      <c r="H1789" s="111"/>
      <c r="I1789" s="111"/>
      <c r="J1789" s="111"/>
      <c r="K1789" s="111"/>
      <c r="L1789" s="111"/>
      <c r="M1789" s="111"/>
      <c r="N1789" s="111"/>
      <c r="O1789" s="111"/>
      <c r="P1789" s="111"/>
      <c r="Q1789" s="111"/>
      <c r="R1789" s="111"/>
      <c r="S1789" s="111"/>
      <c r="T1789" s="111"/>
      <c r="U1789" s="111"/>
      <c r="V1789" s="111"/>
      <c r="W1789" s="1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</row>
    <row r="1790" spans="1:78" s="45" customFormat="1" x14ac:dyDescent="0.2">
      <c r="A1790" s="111"/>
      <c r="B1790" s="111"/>
      <c r="C1790" s="111"/>
      <c r="D1790" s="111"/>
      <c r="E1790" s="111"/>
      <c r="F1790" s="111"/>
      <c r="G1790" s="111"/>
      <c r="H1790" s="111"/>
      <c r="I1790" s="111"/>
      <c r="J1790" s="111"/>
      <c r="K1790" s="111"/>
      <c r="L1790" s="111"/>
      <c r="M1790" s="111"/>
      <c r="N1790" s="111"/>
      <c r="O1790" s="111"/>
      <c r="P1790" s="111"/>
      <c r="Q1790" s="111"/>
      <c r="R1790" s="111"/>
      <c r="S1790" s="111"/>
      <c r="T1790" s="111"/>
      <c r="U1790" s="111"/>
      <c r="V1790" s="111"/>
      <c r="W1790" s="1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</row>
    <row r="1791" spans="1:78" s="45" customFormat="1" x14ac:dyDescent="0.2">
      <c r="A1791" s="111"/>
      <c r="B1791" s="111"/>
      <c r="C1791" s="111"/>
      <c r="D1791" s="111"/>
      <c r="E1791" s="111"/>
      <c r="F1791" s="111"/>
      <c r="G1791" s="111"/>
      <c r="H1791" s="111"/>
      <c r="I1791" s="111"/>
      <c r="J1791" s="111"/>
      <c r="K1791" s="111"/>
      <c r="L1791" s="111"/>
      <c r="M1791" s="111"/>
      <c r="N1791" s="111"/>
      <c r="O1791" s="111"/>
      <c r="P1791" s="111"/>
      <c r="Q1791" s="111"/>
      <c r="R1791" s="111"/>
      <c r="S1791" s="111"/>
      <c r="T1791" s="111"/>
      <c r="U1791" s="111"/>
      <c r="V1791" s="111"/>
      <c r="W1791" s="1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</row>
    <row r="1792" spans="1:78" s="45" customFormat="1" x14ac:dyDescent="0.2">
      <c r="A1792" s="111"/>
      <c r="B1792" s="111"/>
      <c r="C1792" s="111"/>
      <c r="D1792" s="111"/>
      <c r="E1792" s="111"/>
      <c r="F1792" s="111"/>
      <c r="G1792" s="111"/>
      <c r="H1792" s="111"/>
      <c r="I1792" s="111"/>
      <c r="J1792" s="111"/>
      <c r="K1792" s="111"/>
      <c r="L1792" s="111"/>
      <c r="M1792" s="111"/>
      <c r="N1792" s="111"/>
      <c r="O1792" s="111"/>
      <c r="P1792" s="111"/>
      <c r="Q1792" s="111"/>
      <c r="R1792" s="111"/>
      <c r="S1792" s="111"/>
      <c r="T1792" s="111"/>
      <c r="U1792" s="111"/>
      <c r="V1792" s="111"/>
      <c r="W1792" s="1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</row>
    <row r="1793" spans="1:78" s="45" customFormat="1" x14ac:dyDescent="0.2">
      <c r="A1793" s="111"/>
      <c r="B1793" s="111"/>
      <c r="C1793" s="111"/>
      <c r="D1793" s="111"/>
      <c r="E1793" s="111"/>
      <c r="F1793" s="111"/>
      <c r="G1793" s="111"/>
      <c r="H1793" s="111"/>
      <c r="I1793" s="111"/>
      <c r="J1793" s="111"/>
      <c r="K1793" s="111"/>
      <c r="L1793" s="111"/>
      <c r="M1793" s="111"/>
      <c r="N1793" s="111"/>
      <c r="O1793" s="111"/>
      <c r="P1793" s="111"/>
      <c r="Q1793" s="111"/>
      <c r="R1793" s="111"/>
      <c r="S1793" s="111"/>
      <c r="T1793" s="111"/>
      <c r="U1793" s="111"/>
      <c r="V1793" s="111"/>
      <c r="W1793" s="1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</row>
    <row r="1794" spans="1:78" s="45" customFormat="1" x14ac:dyDescent="0.2">
      <c r="A1794" s="111"/>
      <c r="B1794" s="111"/>
      <c r="C1794" s="111"/>
      <c r="D1794" s="111"/>
      <c r="E1794" s="111"/>
      <c r="F1794" s="111"/>
      <c r="G1794" s="111"/>
      <c r="H1794" s="111"/>
      <c r="I1794" s="111"/>
      <c r="J1794" s="111"/>
      <c r="K1794" s="111"/>
      <c r="L1794" s="111"/>
      <c r="M1794" s="111"/>
      <c r="N1794" s="111"/>
      <c r="O1794" s="111"/>
      <c r="P1794" s="111"/>
      <c r="Q1794" s="111"/>
      <c r="R1794" s="111"/>
      <c r="S1794" s="111"/>
      <c r="T1794" s="111"/>
      <c r="U1794" s="111"/>
      <c r="V1794" s="111"/>
      <c r="W1794" s="1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</row>
    <row r="1795" spans="1:78" s="45" customFormat="1" x14ac:dyDescent="0.2">
      <c r="A1795" s="111"/>
      <c r="B1795" s="111"/>
      <c r="C1795" s="111"/>
      <c r="D1795" s="111"/>
      <c r="E1795" s="111"/>
      <c r="F1795" s="111"/>
      <c r="G1795" s="111"/>
      <c r="H1795" s="111"/>
      <c r="I1795" s="111"/>
      <c r="J1795" s="111"/>
      <c r="K1795" s="111"/>
      <c r="L1795" s="111"/>
      <c r="M1795" s="111"/>
      <c r="N1795" s="111"/>
      <c r="O1795" s="111"/>
      <c r="P1795" s="111"/>
      <c r="Q1795" s="111"/>
      <c r="R1795" s="111"/>
      <c r="S1795" s="111"/>
      <c r="T1795" s="111"/>
      <c r="U1795" s="111"/>
      <c r="V1795" s="111"/>
      <c r="W1795" s="1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</row>
    <row r="1796" spans="1:78" s="45" customFormat="1" x14ac:dyDescent="0.2">
      <c r="A1796" s="111"/>
      <c r="B1796" s="111"/>
      <c r="C1796" s="111"/>
      <c r="D1796" s="111"/>
      <c r="E1796" s="111"/>
      <c r="F1796" s="111"/>
      <c r="G1796" s="111"/>
      <c r="H1796" s="111"/>
      <c r="I1796" s="111"/>
      <c r="J1796" s="111"/>
      <c r="K1796" s="111"/>
      <c r="L1796" s="111"/>
      <c r="M1796" s="111"/>
      <c r="N1796" s="111"/>
      <c r="O1796" s="111"/>
      <c r="P1796" s="111"/>
      <c r="Q1796" s="111"/>
      <c r="R1796" s="111"/>
      <c r="S1796" s="111"/>
      <c r="T1796" s="111"/>
      <c r="U1796" s="111"/>
      <c r="V1796" s="111"/>
      <c r="W1796" s="1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</row>
    <row r="1797" spans="1:78" s="45" customFormat="1" x14ac:dyDescent="0.2">
      <c r="A1797" s="111"/>
      <c r="B1797" s="111"/>
      <c r="C1797" s="111"/>
      <c r="D1797" s="111"/>
      <c r="E1797" s="111"/>
      <c r="F1797" s="111"/>
      <c r="G1797" s="111"/>
      <c r="H1797" s="111"/>
      <c r="I1797" s="111"/>
      <c r="J1797" s="111"/>
      <c r="K1797" s="111"/>
      <c r="L1797" s="111"/>
      <c r="M1797" s="111"/>
      <c r="N1797" s="111"/>
      <c r="O1797" s="111"/>
      <c r="P1797" s="111"/>
      <c r="Q1797" s="111"/>
      <c r="R1797" s="111"/>
      <c r="S1797" s="111"/>
      <c r="T1797" s="111"/>
      <c r="U1797" s="111"/>
      <c r="V1797" s="111"/>
      <c r="W1797" s="1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</row>
    <row r="1798" spans="1:78" s="45" customFormat="1" x14ac:dyDescent="0.2">
      <c r="A1798" s="111"/>
      <c r="B1798" s="111"/>
      <c r="C1798" s="111"/>
      <c r="D1798" s="111"/>
      <c r="E1798" s="111"/>
      <c r="F1798" s="111"/>
      <c r="G1798" s="111"/>
      <c r="H1798" s="111"/>
      <c r="I1798" s="111"/>
      <c r="J1798" s="111"/>
      <c r="K1798" s="111"/>
      <c r="L1798" s="111"/>
      <c r="M1798" s="111"/>
      <c r="N1798" s="111"/>
      <c r="O1798" s="111"/>
      <c r="P1798" s="111"/>
      <c r="Q1798" s="111"/>
      <c r="R1798" s="111"/>
      <c r="S1798" s="111"/>
      <c r="T1798" s="111"/>
      <c r="U1798" s="111"/>
      <c r="V1798" s="111"/>
      <c r="W1798" s="1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</row>
    <row r="1799" spans="1:78" s="45" customFormat="1" x14ac:dyDescent="0.2">
      <c r="A1799" s="111"/>
      <c r="B1799" s="111"/>
      <c r="C1799" s="111"/>
      <c r="D1799" s="111"/>
      <c r="E1799" s="111"/>
      <c r="F1799" s="111"/>
      <c r="G1799" s="111"/>
      <c r="H1799" s="111"/>
      <c r="I1799" s="111"/>
      <c r="J1799" s="111"/>
      <c r="K1799" s="111"/>
      <c r="L1799" s="111"/>
      <c r="M1799" s="111"/>
      <c r="N1799" s="111"/>
      <c r="O1799" s="111"/>
      <c r="P1799" s="111"/>
      <c r="Q1799" s="111"/>
      <c r="R1799" s="111"/>
      <c r="S1799" s="111"/>
      <c r="T1799" s="111"/>
      <c r="U1799" s="111"/>
      <c r="V1799" s="111"/>
      <c r="W1799" s="1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</row>
    <row r="1800" spans="1:78" s="45" customFormat="1" x14ac:dyDescent="0.2">
      <c r="A1800" s="111"/>
      <c r="B1800" s="111"/>
      <c r="C1800" s="111"/>
      <c r="D1800" s="111"/>
      <c r="E1800" s="111"/>
      <c r="F1800" s="111"/>
      <c r="G1800" s="111"/>
      <c r="H1800" s="111"/>
      <c r="I1800" s="111"/>
      <c r="J1800" s="111"/>
      <c r="K1800" s="111"/>
      <c r="L1800" s="111"/>
      <c r="M1800" s="111"/>
      <c r="N1800" s="111"/>
      <c r="O1800" s="111"/>
      <c r="P1800" s="111"/>
      <c r="Q1800" s="111"/>
      <c r="R1800" s="111"/>
      <c r="S1800" s="111"/>
      <c r="T1800" s="111"/>
      <c r="U1800" s="111"/>
      <c r="V1800" s="111"/>
      <c r="W1800" s="1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</row>
    <row r="1801" spans="1:78" s="45" customFormat="1" x14ac:dyDescent="0.2">
      <c r="A1801" s="111"/>
      <c r="B1801" s="111"/>
      <c r="C1801" s="111"/>
      <c r="D1801" s="111"/>
      <c r="E1801" s="111"/>
      <c r="F1801" s="111"/>
      <c r="G1801" s="111"/>
      <c r="H1801" s="111"/>
      <c r="I1801" s="111"/>
      <c r="J1801" s="111"/>
      <c r="K1801" s="111"/>
      <c r="L1801" s="111"/>
      <c r="M1801" s="111"/>
      <c r="N1801" s="111"/>
      <c r="O1801" s="111"/>
      <c r="P1801" s="111"/>
      <c r="Q1801" s="111"/>
      <c r="R1801" s="111"/>
      <c r="S1801" s="111"/>
      <c r="T1801" s="111"/>
      <c r="U1801" s="111"/>
      <c r="V1801" s="111"/>
      <c r="W1801" s="1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</row>
    <row r="1802" spans="1:78" s="45" customFormat="1" x14ac:dyDescent="0.2">
      <c r="A1802" s="111"/>
      <c r="B1802" s="111"/>
      <c r="C1802" s="111"/>
      <c r="D1802" s="111"/>
      <c r="E1802" s="111"/>
      <c r="F1802" s="111"/>
      <c r="G1802" s="111"/>
      <c r="H1802" s="111"/>
      <c r="I1802" s="111"/>
      <c r="J1802" s="111"/>
      <c r="K1802" s="111"/>
      <c r="L1802" s="111"/>
      <c r="M1802" s="111"/>
      <c r="N1802" s="111"/>
      <c r="O1802" s="111"/>
      <c r="P1802" s="111"/>
      <c r="Q1802" s="111"/>
      <c r="R1802" s="111"/>
      <c r="S1802" s="111"/>
      <c r="T1802" s="111"/>
      <c r="U1802" s="111"/>
      <c r="V1802" s="111"/>
      <c r="W1802" s="1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</row>
    <row r="1803" spans="1:78" s="45" customFormat="1" x14ac:dyDescent="0.2">
      <c r="A1803" s="111"/>
      <c r="B1803" s="111"/>
      <c r="C1803" s="111"/>
      <c r="D1803" s="111"/>
      <c r="E1803" s="111"/>
      <c r="F1803" s="111"/>
      <c r="G1803" s="111"/>
      <c r="H1803" s="111"/>
      <c r="I1803" s="111"/>
      <c r="J1803" s="111"/>
      <c r="K1803" s="111"/>
      <c r="L1803" s="111"/>
      <c r="M1803" s="111"/>
      <c r="N1803" s="111"/>
      <c r="O1803" s="111"/>
      <c r="P1803" s="111"/>
      <c r="Q1803" s="111"/>
      <c r="R1803" s="111"/>
      <c r="S1803" s="111"/>
      <c r="T1803" s="111"/>
      <c r="U1803" s="111"/>
      <c r="V1803" s="111"/>
      <c r="W1803" s="1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</row>
    <row r="1804" spans="1:78" s="45" customFormat="1" x14ac:dyDescent="0.2">
      <c r="A1804" s="111"/>
      <c r="B1804" s="111"/>
      <c r="C1804" s="111"/>
      <c r="D1804" s="111"/>
      <c r="E1804" s="111"/>
      <c r="F1804" s="111"/>
      <c r="G1804" s="111"/>
      <c r="H1804" s="111"/>
      <c r="I1804" s="111"/>
      <c r="J1804" s="111"/>
      <c r="K1804" s="111"/>
      <c r="L1804" s="111"/>
      <c r="M1804" s="111"/>
      <c r="N1804" s="111"/>
      <c r="O1804" s="111"/>
      <c r="P1804" s="111"/>
      <c r="Q1804" s="111"/>
      <c r="R1804" s="111"/>
      <c r="S1804" s="111"/>
      <c r="T1804" s="111"/>
      <c r="U1804" s="111"/>
      <c r="V1804" s="111"/>
      <c r="W1804" s="1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</row>
    <row r="1805" spans="1:78" s="45" customFormat="1" x14ac:dyDescent="0.2">
      <c r="A1805" s="111"/>
      <c r="B1805" s="111"/>
      <c r="C1805" s="111"/>
      <c r="D1805" s="111"/>
      <c r="E1805" s="111"/>
      <c r="F1805" s="111"/>
      <c r="G1805" s="111"/>
      <c r="H1805" s="111"/>
      <c r="I1805" s="111"/>
      <c r="J1805" s="111"/>
      <c r="K1805" s="111"/>
      <c r="L1805" s="111"/>
      <c r="M1805" s="111"/>
      <c r="N1805" s="111"/>
      <c r="O1805" s="111"/>
      <c r="P1805" s="111"/>
      <c r="Q1805" s="111"/>
      <c r="R1805" s="111"/>
      <c r="S1805" s="111"/>
      <c r="T1805" s="111"/>
      <c r="U1805" s="111"/>
      <c r="V1805" s="111"/>
      <c r="W1805" s="1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</row>
    <row r="1806" spans="1:78" s="45" customFormat="1" x14ac:dyDescent="0.2">
      <c r="A1806" s="111"/>
      <c r="B1806" s="111"/>
      <c r="C1806" s="111"/>
      <c r="D1806" s="111"/>
      <c r="E1806" s="111"/>
      <c r="F1806" s="111"/>
      <c r="G1806" s="111"/>
      <c r="H1806" s="111"/>
      <c r="I1806" s="111"/>
      <c r="J1806" s="111"/>
      <c r="K1806" s="111"/>
      <c r="L1806" s="111"/>
      <c r="M1806" s="111"/>
      <c r="N1806" s="111"/>
      <c r="O1806" s="111"/>
      <c r="P1806" s="111"/>
      <c r="Q1806" s="111"/>
      <c r="R1806" s="111"/>
      <c r="S1806" s="111"/>
      <c r="T1806" s="111"/>
      <c r="U1806" s="111"/>
      <c r="V1806" s="111"/>
      <c r="W1806" s="1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</row>
    <row r="1807" spans="1:78" s="45" customFormat="1" x14ac:dyDescent="0.2">
      <c r="A1807" s="111"/>
      <c r="B1807" s="111"/>
      <c r="C1807" s="111"/>
      <c r="D1807" s="111"/>
      <c r="E1807" s="111"/>
      <c r="F1807" s="111"/>
      <c r="G1807" s="111"/>
      <c r="H1807" s="111"/>
      <c r="I1807" s="111"/>
      <c r="J1807" s="111"/>
      <c r="K1807" s="111"/>
      <c r="L1807" s="111"/>
      <c r="M1807" s="111"/>
      <c r="N1807" s="111"/>
      <c r="O1807" s="111"/>
      <c r="P1807" s="111"/>
      <c r="Q1807" s="111"/>
      <c r="R1807" s="111"/>
      <c r="S1807" s="111"/>
      <c r="T1807" s="111"/>
      <c r="U1807" s="111"/>
      <c r="V1807" s="111"/>
      <c r="W1807" s="1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</row>
    <row r="1808" spans="1:78" s="45" customFormat="1" x14ac:dyDescent="0.2">
      <c r="A1808" s="111"/>
      <c r="B1808" s="111"/>
      <c r="C1808" s="111"/>
      <c r="D1808" s="111"/>
      <c r="E1808" s="111"/>
      <c r="F1808" s="111"/>
      <c r="G1808" s="111"/>
      <c r="H1808" s="111"/>
      <c r="I1808" s="111"/>
      <c r="J1808" s="111"/>
      <c r="K1808" s="111"/>
      <c r="L1808" s="111"/>
      <c r="M1808" s="111"/>
      <c r="N1808" s="111"/>
      <c r="O1808" s="111"/>
      <c r="P1808" s="111"/>
      <c r="Q1808" s="111"/>
      <c r="R1808" s="111"/>
      <c r="S1808" s="111"/>
      <c r="T1808" s="111"/>
      <c r="U1808" s="111"/>
      <c r="V1808" s="111"/>
      <c r="W1808" s="1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</row>
    <row r="1809" spans="1:78" s="45" customFormat="1" x14ac:dyDescent="0.2">
      <c r="A1809" s="111"/>
      <c r="B1809" s="111"/>
      <c r="C1809" s="111"/>
      <c r="D1809" s="111"/>
      <c r="E1809" s="111"/>
      <c r="F1809" s="111"/>
      <c r="G1809" s="111"/>
      <c r="H1809" s="111"/>
      <c r="I1809" s="111"/>
      <c r="J1809" s="111"/>
      <c r="K1809" s="111"/>
      <c r="L1809" s="111"/>
      <c r="M1809" s="111"/>
      <c r="N1809" s="111"/>
      <c r="O1809" s="111"/>
      <c r="P1809" s="111"/>
      <c r="Q1809" s="111"/>
      <c r="R1809" s="111"/>
      <c r="S1809" s="111"/>
      <c r="T1809" s="111"/>
      <c r="U1809" s="111"/>
      <c r="V1809" s="111"/>
      <c r="W1809" s="1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</row>
    <row r="1810" spans="1:78" s="45" customFormat="1" x14ac:dyDescent="0.2">
      <c r="A1810" s="111"/>
      <c r="B1810" s="111"/>
      <c r="C1810" s="111"/>
      <c r="D1810" s="111"/>
      <c r="E1810" s="111"/>
      <c r="F1810" s="111"/>
      <c r="G1810" s="111"/>
      <c r="H1810" s="111"/>
      <c r="I1810" s="111"/>
      <c r="J1810" s="111"/>
      <c r="K1810" s="111"/>
      <c r="L1810" s="111"/>
      <c r="M1810" s="111"/>
      <c r="N1810" s="111"/>
      <c r="O1810" s="111"/>
      <c r="P1810" s="111"/>
      <c r="Q1810" s="111"/>
      <c r="R1810" s="111"/>
      <c r="S1810" s="111"/>
      <c r="T1810" s="111"/>
      <c r="U1810" s="111"/>
      <c r="V1810" s="111"/>
      <c r="W1810" s="1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</row>
    <row r="1811" spans="1:78" s="45" customFormat="1" x14ac:dyDescent="0.2">
      <c r="A1811" s="111"/>
      <c r="B1811" s="111"/>
      <c r="C1811" s="111"/>
      <c r="D1811" s="111"/>
      <c r="E1811" s="111"/>
      <c r="F1811" s="111"/>
      <c r="G1811" s="111"/>
      <c r="H1811" s="111"/>
      <c r="I1811" s="111"/>
      <c r="J1811" s="111"/>
      <c r="K1811" s="111"/>
      <c r="L1811" s="111"/>
      <c r="M1811" s="111"/>
      <c r="N1811" s="111"/>
      <c r="O1811" s="111"/>
      <c r="P1811" s="111"/>
      <c r="Q1811" s="111"/>
      <c r="R1811" s="111"/>
      <c r="S1811" s="111"/>
      <c r="T1811" s="111"/>
      <c r="U1811" s="111"/>
      <c r="V1811" s="111"/>
      <c r="W1811" s="1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</row>
    <row r="1812" spans="1:78" s="45" customFormat="1" x14ac:dyDescent="0.2">
      <c r="A1812" s="111"/>
      <c r="B1812" s="111"/>
      <c r="C1812" s="111"/>
      <c r="D1812" s="111"/>
      <c r="E1812" s="111"/>
      <c r="F1812" s="111"/>
      <c r="G1812" s="111"/>
      <c r="H1812" s="111"/>
      <c r="I1812" s="111"/>
      <c r="J1812" s="111"/>
      <c r="K1812" s="111"/>
      <c r="L1812" s="111"/>
      <c r="M1812" s="111"/>
      <c r="N1812" s="111"/>
      <c r="O1812" s="111"/>
      <c r="P1812" s="111"/>
      <c r="Q1812" s="111"/>
      <c r="R1812" s="111"/>
      <c r="S1812" s="111"/>
      <c r="T1812" s="111"/>
      <c r="U1812" s="111"/>
      <c r="V1812" s="111"/>
      <c r="W1812" s="1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</row>
    <row r="1813" spans="1:78" s="45" customFormat="1" x14ac:dyDescent="0.2">
      <c r="A1813" s="111"/>
      <c r="B1813" s="111"/>
      <c r="C1813" s="111"/>
      <c r="D1813" s="111"/>
      <c r="E1813" s="111"/>
      <c r="F1813" s="111"/>
      <c r="G1813" s="111"/>
      <c r="H1813" s="111"/>
      <c r="I1813" s="111"/>
      <c r="J1813" s="111"/>
      <c r="K1813" s="111"/>
      <c r="L1813" s="111"/>
      <c r="M1813" s="111"/>
      <c r="N1813" s="111"/>
      <c r="O1813" s="111"/>
      <c r="P1813" s="111"/>
      <c r="Q1813" s="111"/>
      <c r="R1813" s="111"/>
      <c r="S1813" s="111"/>
      <c r="T1813" s="111"/>
      <c r="U1813" s="111"/>
      <c r="V1813" s="111"/>
      <c r="W1813" s="1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</row>
    <row r="1814" spans="1:78" s="45" customFormat="1" x14ac:dyDescent="0.2">
      <c r="A1814" s="111"/>
      <c r="B1814" s="111"/>
      <c r="C1814" s="111"/>
      <c r="D1814" s="111"/>
      <c r="E1814" s="111"/>
      <c r="F1814" s="111"/>
      <c r="G1814" s="111"/>
      <c r="H1814" s="111"/>
      <c r="I1814" s="111"/>
      <c r="J1814" s="111"/>
      <c r="K1814" s="111"/>
      <c r="L1814" s="111"/>
      <c r="M1814" s="111"/>
      <c r="N1814" s="111"/>
      <c r="O1814" s="111"/>
      <c r="P1814" s="111"/>
      <c r="Q1814" s="111"/>
      <c r="R1814" s="111"/>
      <c r="S1814" s="111"/>
      <c r="T1814" s="111"/>
      <c r="U1814" s="111"/>
      <c r="V1814" s="111"/>
      <c r="W1814" s="1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</row>
    <row r="1815" spans="1:78" s="45" customFormat="1" x14ac:dyDescent="0.2">
      <c r="A1815" s="111"/>
      <c r="B1815" s="111"/>
      <c r="C1815" s="111"/>
      <c r="D1815" s="111"/>
      <c r="E1815" s="111"/>
      <c r="F1815" s="111"/>
      <c r="G1815" s="111"/>
      <c r="H1815" s="111"/>
      <c r="I1815" s="111"/>
      <c r="J1815" s="111"/>
      <c r="K1815" s="111"/>
      <c r="L1815" s="111"/>
      <c r="M1815" s="111"/>
      <c r="N1815" s="111"/>
      <c r="O1815" s="111"/>
      <c r="P1815" s="111"/>
      <c r="Q1815" s="111"/>
      <c r="R1815" s="111"/>
      <c r="S1815" s="111"/>
      <c r="T1815" s="111"/>
      <c r="U1815" s="111"/>
      <c r="V1815" s="111"/>
      <c r="W1815" s="1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</row>
    <row r="1816" spans="1:78" s="45" customFormat="1" x14ac:dyDescent="0.2">
      <c r="A1816" s="111"/>
      <c r="B1816" s="111"/>
      <c r="C1816" s="111"/>
      <c r="D1816" s="111"/>
      <c r="E1816" s="111"/>
      <c r="F1816" s="111"/>
      <c r="G1816" s="111"/>
      <c r="H1816" s="111"/>
      <c r="I1816" s="111"/>
      <c r="J1816" s="111"/>
      <c r="K1816" s="111"/>
      <c r="L1816" s="111"/>
      <c r="M1816" s="111"/>
      <c r="N1816" s="111"/>
      <c r="O1816" s="111"/>
      <c r="P1816" s="111"/>
      <c r="Q1816" s="111"/>
      <c r="R1816" s="111"/>
      <c r="S1816" s="111"/>
      <c r="T1816" s="111"/>
      <c r="U1816" s="111"/>
      <c r="V1816" s="111"/>
      <c r="W1816" s="1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</row>
    <row r="1817" spans="1:78" s="45" customFormat="1" x14ac:dyDescent="0.2">
      <c r="A1817" s="111"/>
      <c r="B1817" s="111"/>
      <c r="C1817" s="111"/>
      <c r="D1817" s="111"/>
      <c r="E1817" s="111"/>
      <c r="F1817" s="111"/>
      <c r="G1817" s="111"/>
      <c r="H1817" s="111"/>
      <c r="I1817" s="111"/>
      <c r="J1817" s="111"/>
      <c r="K1817" s="111"/>
      <c r="L1817" s="111"/>
      <c r="M1817" s="111"/>
      <c r="N1817" s="111"/>
      <c r="O1817" s="111"/>
      <c r="P1817" s="111"/>
      <c r="Q1817" s="111"/>
      <c r="R1817" s="111"/>
      <c r="S1817" s="111"/>
      <c r="T1817" s="111"/>
      <c r="U1817" s="111"/>
      <c r="V1817" s="111"/>
      <c r="W1817" s="1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</row>
    <row r="1818" spans="1:78" s="45" customFormat="1" x14ac:dyDescent="0.2">
      <c r="A1818" s="111"/>
      <c r="B1818" s="111"/>
      <c r="C1818" s="111"/>
      <c r="D1818" s="111"/>
      <c r="E1818" s="111"/>
      <c r="F1818" s="111"/>
      <c r="G1818" s="111"/>
      <c r="H1818" s="111"/>
      <c r="I1818" s="111"/>
      <c r="J1818" s="111"/>
      <c r="K1818" s="111"/>
      <c r="L1818" s="111"/>
      <c r="M1818" s="111"/>
      <c r="N1818" s="111"/>
      <c r="O1818" s="111"/>
      <c r="P1818" s="111"/>
      <c r="Q1818" s="111"/>
      <c r="R1818" s="111"/>
      <c r="S1818" s="111"/>
      <c r="T1818" s="111"/>
      <c r="U1818" s="111"/>
      <c r="V1818" s="111"/>
      <c r="W1818" s="1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</row>
    <row r="1819" spans="1:78" s="45" customFormat="1" x14ac:dyDescent="0.2">
      <c r="A1819" s="111"/>
      <c r="B1819" s="111"/>
      <c r="C1819" s="111"/>
      <c r="D1819" s="111"/>
      <c r="E1819" s="111"/>
      <c r="F1819" s="111"/>
      <c r="G1819" s="111"/>
      <c r="H1819" s="111"/>
      <c r="I1819" s="111"/>
      <c r="J1819" s="111"/>
      <c r="K1819" s="111"/>
      <c r="L1819" s="111"/>
      <c r="M1819" s="111"/>
      <c r="N1819" s="111"/>
      <c r="O1819" s="111"/>
      <c r="P1819" s="111"/>
      <c r="Q1819" s="111"/>
      <c r="R1819" s="111"/>
      <c r="S1819" s="111"/>
      <c r="T1819" s="111"/>
      <c r="U1819" s="111"/>
      <c r="V1819" s="111"/>
      <c r="W1819" s="1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</row>
    <row r="1820" spans="1:78" s="45" customFormat="1" x14ac:dyDescent="0.2">
      <c r="A1820" s="111"/>
      <c r="B1820" s="111"/>
      <c r="C1820" s="111"/>
      <c r="D1820" s="111"/>
      <c r="E1820" s="111"/>
      <c r="F1820" s="111"/>
      <c r="G1820" s="111"/>
      <c r="H1820" s="111"/>
      <c r="I1820" s="111"/>
      <c r="J1820" s="111"/>
      <c r="K1820" s="111"/>
      <c r="L1820" s="111"/>
      <c r="M1820" s="111"/>
      <c r="N1820" s="111"/>
      <c r="O1820" s="111"/>
      <c r="P1820" s="111"/>
      <c r="Q1820" s="111"/>
      <c r="R1820" s="111"/>
      <c r="S1820" s="111"/>
      <c r="T1820" s="111"/>
      <c r="U1820" s="111"/>
      <c r="V1820" s="111"/>
      <c r="W1820" s="1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</row>
    <row r="1821" spans="1:78" s="45" customFormat="1" x14ac:dyDescent="0.2">
      <c r="A1821" s="111"/>
      <c r="B1821" s="111"/>
      <c r="C1821" s="111"/>
      <c r="D1821" s="111"/>
      <c r="E1821" s="111"/>
      <c r="F1821" s="111"/>
      <c r="G1821" s="111"/>
      <c r="H1821" s="111"/>
      <c r="I1821" s="111"/>
      <c r="J1821" s="111"/>
      <c r="K1821" s="111"/>
      <c r="L1821" s="111"/>
      <c r="M1821" s="111"/>
      <c r="N1821" s="111"/>
      <c r="O1821" s="111"/>
      <c r="P1821" s="111"/>
      <c r="Q1821" s="111"/>
      <c r="R1821" s="111"/>
      <c r="S1821" s="111"/>
      <c r="T1821" s="111"/>
      <c r="U1821" s="111"/>
      <c r="V1821" s="111"/>
      <c r="W1821" s="1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</row>
    <row r="1822" spans="1:78" s="45" customFormat="1" x14ac:dyDescent="0.2">
      <c r="A1822" s="111"/>
      <c r="B1822" s="111"/>
      <c r="C1822" s="111"/>
      <c r="D1822" s="111"/>
      <c r="E1822" s="111"/>
      <c r="F1822" s="111"/>
      <c r="G1822" s="111"/>
      <c r="H1822" s="111"/>
      <c r="I1822" s="111"/>
      <c r="J1822" s="111"/>
      <c r="K1822" s="111"/>
      <c r="L1822" s="111"/>
      <c r="M1822" s="111"/>
      <c r="N1822" s="111"/>
      <c r="O1822" s="111"/>
      <c r="P1822" s="111"/>
      <c r="Q1822" s="111"/>
      <c r="R1822" s="111"/>
      <c r="S1822" s="111"/>
      <c r="T1822" s="111"/>
      <c r="U1822" s="111"/>
      <c r="V1822" s="111"/>
      <c r="W1822" s="1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</row>
    <row r="1823" spans="1:78" s="45" customFormat="1" x14ac:dyDescent="0.2">
      <c r="A1823" s="111"/>
      <c r="B1823" s="111"/>
      <c r="C1823" s="111"/>
      <c r="D1823" s="111"/>
      <c r="E1823" s="111"/>
      <c r="F1823" s="111"/>
      <c r="G1823" s="111"/>
      <c r="H1823" s="111"/>
      <c r="I1823" s="111"/>
      <c r="J1823" s="111"/>
      <c r="K1823" s="111"/>
      <c r="L1823" s="111"/>
      <c r="M1823" s="111"/>
      <c r="N1823" s="111"/>
      <c r="O1823" s="111"/>
      <c r="P1823" s="111"/>
      <c r="Q1823" s="111"/>
      <c r="R1823" s="111"/>
      <c r="S1823" s="111"/>
      <c r="T1823" s="111"/>
      <c r="U1823" s="111"/>
      <c r="V1823" s="111"/>
      <c r="W1823" s="1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</row>
    <row r="1824" spans="1:78" s="45" customFormat="1" x14ac:dyDescent="0.2">
      <c r="A1824" s="111"/>
      <c r="B1824" s="111"/>
      <c r="C1824" s="111"/>
      <c r="D1824" s="111"/>
      <c r="E1824" s="111"/>
      <c r="F1824" s="111"/>
      <c r="G1824" s="111"/>
      <c r="H1824" s="111"/>
      <c r="I1824" s="111"/>
      <c r="J1824" s="111"/>
      <c r="K1824" s="111"/>
      <c r="L1824" s="111"/>
      <c r="M1824" s="111"/>
      <c r="N1824" s="111"/>
      <c r="O1824" s="111"/>
      <c r="P1824" s="111"/>
      <c r="Q1824" s="111"/>
      <c r="R1824" s="111"/>
      <c r="S1824" s="111"/>
      <c r="T1824" s="111"/>
      <c r="U1824" s="111"/>
      <c r="V1824" s="111"/>
      <c r="W1824" s="1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</row>
    <row r="1825" spans="1:78" s="45" customFormat="1" x14ac:dyDescent="0.2">
      <c r="A1825" s="111"/>
      <c r="B1825" s="111"/>
      <c r="C1825" s="111"/>
      <c r="D1825" s="111"/>
      <c r="E1825" s="111"/>
      <c r="F1825" s="111"/>
      <c r="G1825" s="111"/>
      <c r="H1825" s="111"/>
      <c r="I1825" s="111"/>
      <c r="J1825" s="111"/>
      <c r="K1825" s="111"/>
      <c r="L1825" s="111"/>
      <c r="M1825" s="111"/>
      <c r="N1825" s="111"/>
      <c r="O1825" s="111"/>
      <c r="P1825" s="111"/>
      <c r="Q1825" s="111"/>
      <c r="R1825" s="111"/>
      <c r="S1825" s="111"/>
      <c r="T1825" s="111"/>
      <c r="U1825" s="111"/>
      <c r="V1825" s="111"/>
      <c r="W1825" s="1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</row>
    <row r="1826" spans="1:78" s="45" customFormat="1" x14ac:dyDescent="0.2">
      <c r="A1826" s="111"/>
      <c r="B1826" s="111"/>
      <c r="C1826" s="111"/>
      <c r="D1826" s="111"/>
      <c r="E1826" s="111"/>
      <c r="F1826" s="111"/>
      <c r="G1826" s="111"/>
      <c r="H1826" s="111"/>
      <c r="I1826" s="111"/>
      <c r="J1826" s="111"/>
      <c r="K1826" s="111"/>
      <c r="L1826" s="111"/>
      <c r="M1826" s="111"/>
      <c r="N1826" s="111"/>
      <c r="O1826" s="111"/>
      <c r="P1826" s="111"/>
      <c r="Q1826" s="111"/>
      <c r="R1826" s="111"/>
      <c r="S1826" s="111"/>
      <c r="T1826" s="111"/>
      <c r="U1826" s="111"/>
      <c r="V1826" s="111"/>
      <c r="W1826" s="1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</row>
    <row r="1827" spans="1:78" s="45" customFormat="1" x14ac:dyDescent="0.2">
      <c r="A1827" s="111"/>
      <c r="B1827" s="111"/>
      <c r="C1827" s="111"/>
      <c r="D1827" s="111"/>
      <c r="E1827" s="111"/>
      <c r="F1827" s="111"/>
      <c r="G1827" s="111"/>
      <c r="H1827" s="111"/>
      <c r="I1827" s="111"/>
      <c r="J1827" s="111"/>
      <c r="K1827" s="111"/>
      <c r="L1827" s="111"/>
      <c r="M1827" s="111"/>
      <c r="N1827" s="111"/>
      <c r="O1827" s="111"/>
      <c r="P1827" s="111"/>
      <c r="Q1827" s="111"/>
      <c r="R1827" s="111"/>
      <c r="S1827" s="111"/>
      <c r="T1827" s="111"/>
      <c r="U1827" s="111"/>
      <c r="V1827" s="111"/>
      <c r="W1827" s="1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</row>
    <row r="1828" spans="1:78" s="45" customFormat="1" x14ac:dyDescent="0.2">
      <c r="A1828" s="111"/>
      <c r="B1828" s="111"/>
      <c r="C1828" s="111"/>
      <c r="D1828" s="111"/>
      <c r="E1828" s="111"/>
      <c r="F1828" s="111"/>
      <c r="G1828" s="111"/>
      <c r="H1828" s="111"/>
      <c r="I1828" s="111"/>
      <c r="J1828" s="111"/>
      <c r="K1828" s="111"/>
      <c r="L1828" s="111"/>
      <c r="M1828" s="111"/>
      <c r="N1828" s="111"/>
      <c r="O1828" s="111"/>
      <c r="P1828" s="111"/>
      <c r="Q1828" s="111"/>
      <c r="R1828" s="111"/>
      <c r="S1828" s="111"/>
      <c r="T1828" s="111"/>
      <c r="U1828" s="111"/>
      <c r="V1828" s="111"/>
      <c r="W1828" s="1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</row>
    <row r="1829" spans="1:78" s="45" customFormat="1" x14ac:dyDescent="0.2">
      <c r="A1829" s="111"/>
      <c r="B1829" s="111"/>
      <c r="C1829" s="111"/>
      <c r="D1829" s="111"/>
      <c r="E1829" s="111"/>
      <c r="F1829" s="111"/>
      <c r="G1829" s="111"/>
      <c r="H1829" s="111"/>
      <c r="I1829" s="111"/>
      <c r="J1829" s="111"/>
      <c r="K1829" s="111"/>
      <c r="L1829" s="111"/>
      <c r="M1829" s="111"/>
      <c r="N1829" s="111"/>
      <c r="O1829" s="111"/>
      <c r="P1829" s="111"/>
      <c r="Q1829" s="111"/>
      <c r="R1829" s="111"/>
      <c r="S1829" s="111"/>
      <c r="T1829" s="111"/>
      <c r="U1829" s="111"/>
      <c r="V1829" s="111"/>
      <c r="W1829" s="1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</row>
    <row r="1830" spans="1:78" s="45" customFormat="1" x14ac:dyDescent="0.2">
      <c r="A1830" s="111"/>
      <c r="B1830" s="111"/>
      <c r="C1830" s="111"/>
      <c r="D1830" s="111"/>
      <c r="E1830" s="111"/>
      <c r="F1830" s="111"/>
      <c r="G1830" s="111"/>
      <c r="H1830" s="111"/>
      <c r="I1830" s="111"/>
      <c r="J1830" s="111"/>
      <c r="K1830" s="111"/>
      <c r="L1830" s="111"/>
      <c r="M1830" s="111"/>
      <c r="N1830" s="111"/>
      <c r="O1830" s="111"/>
      <c r="P1830" s="111"/>
      <c r="Q1830" s="111"/>
      <c r="R1830" s="111"/>
      <c r="S1830" s="111"/>
      <c r="T1830" s="111"/>
      <c r="U1830" s="111"/>
      <c r="V1830" s="111"/>
      <c r="W1830" s="1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</row>
    <row r="1831" spans="1:78" s="45" customFormat="1" x14ac:dyDescent="0.2">
      <c r="A1831" s="111"/>
      <c r="B1831" s="111"/>
      <c r="C1831" s="111"/>
      <c r="D1831" s="111"/>
      <c r="E1831" s="111"/>
      <c r="F1831" s="111"/>
      <c r="G1831" s="111"/>
      <c r="H1831" s="111"/>
      <c r="I1831" s="111"/>
      <c r="J1831" s="111"/>
      <c r="K1831" s="111"/>
      <c r="L1831" s="111"/>
      <c r="M1831" s="111"/>
      <c r="N1831" s="111"/>
      <c r="O1831" s="111"/>
      <c r="P1831" s="111"/>
      <c r="Q1831" s="111"/>
      <c r="R1831" s="111"/>
      <c r="S1831" s="111"/>
      <c r="T1831" s="111"/>
      <c r="U1831" s="111"/>
      <c r="V1831" s="111"/>
      <c r="W1831" s="1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</row>
    <row r="1832" spans="1:78" s="45" customFormat="1" x14ac:dyDescent="0.2">
      <c r="A1832" s="111"/>
      <c r="B1832" s="111"/>
      <c r="C1832" s="111"/>
      <c r="D1832" s="111"/>
      <c r="E1832" s="111"/>
      <c r="F1832" s="111"/>
      <c r="G1832" s="111"/>
      <c r="H1832" s="111"/>
      <c r="I1832" s="111"/>
      <c r="J1832" s="111"/>
      <c r="K1832" s="111"/>
      <c r="L1832" s="111"/>
      <c r="M1832" s="111"/>
      <c r="N1832" s="111"/>
      <c r="O1832" s="111"/>
      <c r="P1832" s="111"/>
      <c r="Q1832" s="111"/>
      <c r="R1832" s="111"/>
      <c r="S1832" s="111"/>
      <c r="T1832" s="111"/>
      <c r="U1832" s="111"/>
      <c r="V1832" s="111"/>
      <c r="W1832" s="1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</row>
    <row r="1833" spans="1:78" s="45" customFormat="1" x14ac:dyDescent="0.2">
      <c r="A1833" s="111"/>
      <c r="B1833" s="111"/>
      <c r="C1833" s="111"/>
      <c r="D1833" s="111"/>
      <c r="E1833" s="111"/>
      <c r="F1833" s="111"/>
      <c r="G1833" s="111"/>
      <c r="H1833" s="111"/>
      <c r="I1833" s="111"/>
      <c r="J1833" s="111"/>
      <c r="K1833" s="111"/>
      <c r="L1833" s="111"/>
      <c r="M1833" s="111"/>
      <c r="N1833" s="111"/>
      <c r="O1833" s="111"/>
      <c r="P1833" s="111"/>
      <c r="Q1833" s="111"/>
      <c r="R1833" s="111"/>
      <c r="S1833" s="111"/>
      <c r="T1833" s="111"/>
      <c r="U1833" s="111"/>
      <c r="V1833" s="111"/>
      <c r="W1833" s="1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</row>
    <row r="1834" spans="1:78" s="45" customFormat="1" x14ac:dyDescent="0.2">
      <c r="A1834" s="111"/>
      <c r="B1834" s="111"/>
      <c r="C1834" s="111"/>
      <c r="D1834" s="111"/>
      <c r="E1834" s="111"/>
      <c r="F1834" s="111"/>
      <c r="G1834" s="111"/>
      <c r="H1834" s="111"/>
      <c r="I1834" s="111"/>
      <c r="J1834" s="111"/>
      <c r="K1834" s="111"/>
      <c r="L1834" s="111"/>
      <c r="M1834" s="111"/>
      <c r="N1834" s="111"/>
      <c r="O1834" s="111"/>
      <c r="P1834" s="111"/>
      <c r="Q1834" s="111"/>
      <c r="R1834" s="111"/>
      <c r="S1834" s="111"/>
      <c r="T1834" s="111"/>
      <c r="U1834" s="111"/>
      <c r="V1834" s="111"/>
      <c r="W1834" s="1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</row>
    <row r="1835" spans="1:78" s="45" customFormat="1" x14ac:dyDescent="0.2">
      <c r="A1835" s="111"/>
      <c r="B1835" s="111"/>
      <c r="C1835" s="111"/>
      <c r="D1835" s="111"/>
      <c r="E1835" s="111"/>
      <c r="F1835" s="111"/>
      <c r="G1835" s="111"/>
      <c r="H1835" s="111"/>
      <c r="I1835" s="111"/>
      <c r="J1835" s="111"/>
      <c r="K1835" s="111"/>
      <c r="L1835" s="111"/>
      <c r="M1835" s="111"/>
      <c r="N1835" s="111"/>
      <c r="O1835" s="111"/>
      <c r="P1835" s="111"/>
      <c r="Q1835" s="111"/>
      <c r="R1835" s="111"/>
      <c r="S1835" s="111"/>
      <c r="T1835" s="111"/>
      <c r="U1835" s="111"/>
      <c r="V1835" s="111"/>
      <c r="W1835" s="1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</row>
    <row r="1836" spans="1:78" s="45" customFormat="1" x14ac:dyDescent="0.2">
      <c r="A1836" s="111"/>
      <c r="B1836" s="111"/>
      <c r="C1836" s="111"/>
      <c r="D1836" s="111"/>
      <c r="E1836" s="111"/>
      <c r="F1836" s="111"/>
      <c r="G1836" s="111"/>
      <c r="H1836" s="111"/>
      <c r="I1836" s="111"/>
      <c r="J1836" s="111"/>
      <c r="K1836" s="111"/>
      <c r="L1836" s="111"/>
      <c r="M1836" s="111"/>
      <c r="N1836" s="111"/>
      <c r="O1836" s="111"/>
      <c r="P1836" s="111"/>
      <c r="Q1836" s="111"/>
      <c r="R1836" s="111"/>
      <c r="S1836" s="111"/>
      <c r="T1836" s="111"/>
      <c r="U1836" s="111"/>
      <c r="V1836" s="111"/>
      <c r="W1836" s="1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</row>
    <row r="1837" spans="1:78" s="45" customFormat="1" x14ac:dyDescent="0.2">
      <c r="A1837" s="111"/>
      <c r="B1837" s="111"/>
      <c r="C1837" s="111"/>
      <c r="D1837" s="111"/>
      <c r="E1837" s="111"/>
      <c r="F1837" s="111"/>
      <c r="G1837" s="111"/>
      <c r="H1837" s="111"/>
      <c r="I1837" s="111"/>
      <c r="J1837" s="111"/>
      <c r="K1837" s="111"/>
      <c r="L1837" s="111"/>
      <c r="M1837" s="111"/>
      <c r="N1837" s="111"/>
      <c r="O1837" s="111"/>
      <c r="P1837" s="111"/>
      <c r="Q1837" s="111"/>
      <c r="R1837" s="111"/>
      <c r="S1837" s="111"/>
      <c r="T1837" s="111"/>
      <c r="U1837" s="111"/>
      <c r="V1837" s="111"/>
      <c r="W1837" s="1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</row>
    <row r="1838" spans="1:78" s="45" customFormat="1" x14ac:dyDescent="0.2">
      <c r="A1838" s="111"/>
      <c r="B1838" s="111"/>
      <c r="C1838" s="111"/>
      <c r="D1838" s="111"/>
      <c r="E1838" s="111"/>
      <c r="F1838" s="111"/>
      <c r="G1838" s="111"/>
      <c r="H1838" s="111"/>
      <c r="I1838" s="111"/>
      <c r="J1838" s="111"/>
      <c r="K1838" s="111"/>
      <c r="L1838" s="111"/>
      <c r="M1838" s="111"/>
      <c r="N1838" s="111"/>
      <c r="O1838" s="111"/>
      <c r="P1838" s="111"/>
      <c r="Q1838" s="111"/>
      <c r="R1838" s="111"/>
      <c r="S1838" s="111"/>
      <c r="T1838" s="111"/>
      <c r="U1838" s="111"/>
      <c r="V1838" s="111"/>
      <c r="W1838" s="1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</row>
    <row r="1839" spans="1:78" s="45" customFormat="1" x14ac:dyDescent="0.2">
      <c r="A1839" s="111"/>
      <c r="B1839" s="111"/>
      <c r="C1839" s="111"/>
      <c r="D1839" s="111"/>
      <c r="E1839" s="111"/>
      <c r="F1839" s="111"/>
      <c r="G1839" s="111"/>
      <c r="H1839" s="111"/>
      <c r="I1839" s="111"/>
      <c r="J1839" s="111"/>
      <c r="K1839" s="111"/>
      <c r="L1839" s="111"/>
      <c r="M1839" s="111"/>
      <c r="N1839" s="111"/>
      <c r="O1839" s="111"/>
      <c r="P1839" s="111"/>
      <c r="Q1839" s="111"/>
      <c r="R1839" s="111"/>
      <c r="S1839" s="111"/>
      <c r="T1839" s="111"/>
      <c r="U1839" s="111"/>
      <c r="V1839" s="111"/>
      <c r="W1839" s="1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</row>
    <row r="1840" spans="1:78" s="45" customFormat="1" x14ac:dyDescent="0.2">
      <c r="A1840" s="111"/>
      <c r="B1840" s="111"/>
      <c r="C1840" s="111"/>
      <c r="D1840" s="111"/>
      <c r="E1840" s="111"/>
      <c r="F1840" s="111"/>
      <c r="G1840" s="111"/>
      <c r="H1840" s="111"/>
      <c r="I1840" s="111"/>
      <c r="J1840" s="111"/>
      <c r="K1840" s="111"/>
      <c r="L1840" s="111"/>
      <c r="M1840" s="111"/>
      <c r="N1840" s="111"/>
      <c r="O1840" s="111"/>
      <c r="P1840" s="111"/>
      <c r="Q1840" s="111"/>
      <c r="R1840" s="111"/>
      <c r="S1840" s="111"/>
      <c r="T1840" s="111"/>
      <c r="U1840" s="111"/>
      <c r="V1840" s="111"/>
      <c r="W1840" s="1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</row>
    <row r="1841" spans="1:78" s="45" customFormat="1" x14ac:dyDescent="0.2">
      <c r="A1841" s="111"/>
      <c r="B1841" s="111"/>
      <c r="C1841" s="111"/>
      <c r="D1841" s="111"/>
      <c r="E1841" s="111"/>
      <c r="F1841" s="111"/>
      <c r="G1841" s="111"/>
      <c r="H1841" s="111"/>
      <c r="I1841" s="111"/>
      <c r="J1841" s="111"/>
      <c r="K1841" s="111"/>
      <c r="L1841" s="111"/>
      <c r="M1841" s="111"/>
      <c r="N1841" s="111"/>
      <c r="O1841" s="111"/>
      <c r="P1841" s="111"/>
      <c r="Q1841" s="111"/>
      <c r="R1841" s="111"/>
      <c r="S1841" s="111"/>
      <c r="T1841" s="111"/>
      <c r="U1841" s="111"/>
      <c r="V1841" s="111"/>
      <c r="W1841" s="1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</row>
    <row r="1842" spans="1:78" s="45" customFormat="1" x14ac:dyDescent="0.2">
      <c r="A1842" s="111"/>
      <c r="B1842" s="111"/>
      <c r="C1842" s="111"/>
      <c r="D1842" s="111"/>
      <c r="E1842" s="111"/>
      <c r="F1842" s="111"/>
      <c r="G1842" s="111"/>
      <c r="H1842" s="111"/>
      <c r="I1842" s="111"/>
      <c r="J1842" s="111"/>
      <c r="K1842" s="111"/>
      <c r="L1842" s="111"/>
      <c r="M1842" s="111"/>
      <c r="N1842" s="111"/>
      <c r="O1842" s="111"/>
      <c r="P1842" s="111"/>
      <c r="Q1842" s="111"/>
      <c r="R1842" s="111"/>
      <c r="S1842" s="111"/>
      <c r="T1842" s="111"/>
      <c r="U1842" s="111"/>
      <c r="V1842" s="111"/>
      <c r="W1842" s="1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</row>
    <row r="1843" spans="1:78" s="45" customFormat="1" x14ac:dyDescent="0.2">
      <c r="A1843" s="111"/>
      <c r="B1843" s="111"/>
      <c r="C1843" s="111"/>
      <c r="D1843" s="111"/>
      <c r="E1843" s="111"/>
      <c r="F1843" s="111"/>
      <c r="G1843" s="111"/>
      <c r="H1843" s="111"/>
      <c r="I1843" s="111"/>
      <c r="J1843" s="111"/>
      <c r="K1843" s="111"/>
      <c r="L1843" s="111"/>
      <c r="M1843" s="111"/>
      <c r="N1843" s="111"/>
      <c r="O1843" s="111"/>
      <c r="P1843" s="111"/>
      <c r="Q1843" s="111"/>
      <c r="R1843" s="111"/>
      <c r="S1843" s="111"/>
      <c r="T1843" s="111"/>
      <c r="U1843" s="111"/>
      <c r="V1843" s="111"/>
      <c r="W1843" s="1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</row>
    <row r="1844" spans="1:78" s="45" customFormat="1" x14ac:dyDescent="0.2">
      <c r="A1844" s="111"/>
      <c r="B1844" s="111"/>
      <c r="C1844" s="111"/>
      <c r="D1844" s="111"/>
      <c r="E1844" s="111"/>
      <c r="F1844" s="111"/>
      <c r="G1844" s="111"/>
      <c r="H1844" s="111"/>
      <c r="I1844" s="111"/>
      <c r="J1844" s="111"/>
      <c r="K1844" s="111"/>
      <c r="L1844" s="111"/>
      <c r="M1844" s="111"/>
      <c r="N1844" s="111"/>
      <c r="O1844" s="111"/>
      <c r="P1844" s="111"/>
      <c r="Q1844" s="111"/>
      <c r="R1844" s="111"/>
      <c r="S1844" s="111"/>
      <c r="T1844" s="111"/>
      <c r="U1844" s="111"/>
      <c r="V1844" s="111"/>
      <c r="W1844" s="1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</row>
    <row r="1845" spans="1:78" s="45" customFormat="1" x14ac:dyDescent="0.2">
      <c r="A1845" s="111"/>
      <c r="B1845" s="111"/>
      <c r="C1845" s="111"/>
      <c r="D1845" s="111"/>
      <c r="E1845" s="111"/>
      <c r="F1845" s="111"/>
      <c r="G1845" s="111"/>
      <c r="H1845" s="111"/>
      <c r="I1845" s="111"/>
      <c r="J1845" s="111"/>
      <c r="K1845" s="111"/>
      <c r="L1845" s="111"/>
      <c r="M1845" s="111"/>
      <c r="N1845" s="111"/>
      <c r="O1845" s="111"/>
      <c r="P1845" s="111"/>
      <c r="Q1845" s="111"/>
      <c r="R1845" s="111"/>
      <c r="S1845" s="111"/>
      <c r="T1845" s="111"/>
      <c r="U1845" s="111"/>
      <c r="V1845" s="111"/>
      <c r="W1845" s="1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</row>
    <row r="1846" spans="1:78" s="45" customFormat="1" x14ac:dyDescent="0.2">
      <c r="A1846" s="111"/>
      <c r="B1846" s="111"/>
      <c r="C1846" s="111"/>
      <c r="D1846" s="111"/>
      <c r="E1846" s="111"/>
      <c r="F1846" s="111"/>
      <c r="G1846" s="111"/>
      <c r="H1846" s="111"/>
      <c r="I1846" s="111"/>
      <c r="J1846" s="111"/>
      <c r="K1846" s="111"/>
      <c r="L1846" s="111"/>
      <c r="M1846" s="111"/>
      <c r="N1846" s="111"/>
      <c r="O1846" s="111"/>
      <c r="P1846" s="111"/>
      <c r="Q1846" s="111"/>
      <c r="R1846" s="111"/>
      <c r="S1846" s="111"/>
      <c r="T1846" s="111"/>
      <c r="U1846" s="111"/>
      <c r="V1846" s="111"/>
      <c r="W1846" s="1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</row>
    <row r="1847" spans="1:78" s="45" customFormat="1" x14ac:dyDescent="0.2">
      <c r="A1847" s="111"/>
      <c r="B1847" s="111"/>
      <c r="C1847" s="111"/>
      <c r="D1847" s="111"/>
      <c r="E1847" s="111"/>
      <c r="F1847" s="111"/>
      <c r="G1847" s="111"/>
      <c r="H1847" s="111"/>
      <c r="I1847" s="111"/>
      <c r="J1847" s="111"/>
      <c r="K1847" s="111"/>
      <c r="L1847" s="111"/>
      <c r="M1847" s="111"/>
      <c r="N1847" s="111"/>
      <c r="O1847" s="111"/>
      <c r="P1847" s="111"/>
      <c r="Q1847" s="111"/>
      <c r="R1847" s="111"/>
      <c r="S1847" s="111"/>
      <c r="T1847" s="111"/>
      <c r="U1847" s="111"/>
      <c r="V1847" s="111"/>
      <c r="W1847" s="1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</row>
    <row r="1848" spans="1:78" s="45" customFormat="1" x14ac:dyDescent="0.2">
      <c r="A1848" s="111"/>
      <c r="B1848" s="111"/>
      <c r="C1848" s="111"/>
      <c r="D1848" s="111"/>
      <c r="E1848" s="111"/>
      <c r="F1848" s="111"/>
      <c r="G1848" s="111"/>
      <c r="H1848" s="111"/>
      <c r="I1848" s="111"/>
      <c r="J1848" s="111"/>
      <c r="K1848" s="111"/>
      <c r="L1848" s="111"/>
      <c r="M1848" s="111"/>
      <c r="N1848" s="111"/>
      <c r="O1848" s="111"/>
      <c r="P1848" s="111"/>
      <c r="Q1848" s="111"/>
      <c r="R1848" s="111"/>
      <c r="S1848" s="111"/>
      <c r="T1848" s="111"/>
      <c r="U1848" s="111"/>
      <c r="V1848" s="111"/>
      <c r="W1848" s="1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</row>
    <row r="1849" spans="1:78" s="45" customFormat="1" x14ac:dyDescent="0.2">
      <c r="A1849" s="111"/>
      <c r="B1849" s="111"/>
      <c r="C1849" s="111"/>
      <c r="D1849" s="111"/>
      <c r="E1849" s="111"/>
      <c r="F1849" s="111"/>
      <c r="G1849" s="111"/>
      <c r="H1849" s="111"/>
      <c r="I1849" s="111"/>
      <c r="J1849" s="111"/>
      <c r="K1849" s="111"/>
      <c r="L1849" s="111"/>
      <c r="M1849" s="111"/>
      <c r="N1849" s="111"/>
      <c r="O1849" s="111"/>
      <c r="P1849" s="111"/>
      <c r="Q1849" s="111"/>
      <c r="R1849" s="111"/>
      <c r="S1849" s="111"/>
      <c r="T1849" s="111"/>
      <c r="U1849" s="111"/>
      <c r="V1849" s="111"/>
      <c r="W1849" s="1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</row>
    <row r="1850" spans="1:78" s="45" customFormat="1" x14ac:dyDescent="0.2">
      <c r="A1850" s="111"/>
      <c r="B1850" s="111"/>
      <c r="C1850" s="111"/>
      <c r="D1850" s="111"/>
      <c r="E1850" s="111"/>
      <c r="F1850" s="111"/>
      <c r="G1850" s="111"/>
      <c r="H1850" s="111"/>
      <c r="I1850" s="111"/>
      <c r="J1850" s="111"/>
      <c r="K1850" s="111"/>
      <c r="L1850" s="111"/>
      <c r="M1850" s="111"/>
      <c r="N1850" s="111"/>
      <c r="O1850" s="111"/>
      <c r="P1850" s="111"/>
      <c r="Q1850" s="111"/>
      <c r="R1850" s="111"/>
      <c r="S1850" s="111"/>
      <c r="T1850" s="111"/>
      <c r="U1850" s="111"/>
      <c r="V1850" s="111"/>
      <c r="W1850" s="1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</row>
    <row r="1851" spans="1:78" s="45" customFormat="1" x14ac:dyDescent="0.2">
      <c r="A1851" s="111"/>
      <c r="B1851" s="111"/>
      <c r="C1851" s="111"/>
      <c r="D1851" s="111"/>
      <c r="E1851" s="111"/>
      <c r="F1851" s="111"/>
      <c r="G1851" s="111"/>
      <c r="H1851" s="111"/>
      <c r="I1851" s="111"/>
      <c r="J1851" s="111"/>
      <c r="K1851" s="111"/>
      <c r="L1851" s="111"/>
      <c r="M1851" s="111"/>
      <c r="N1851" s="111"/>
      <c r="O1851" s="111"/>
      <c r="P1851" s="111"/>
      <c r="Q1851" s="111"/>
      <c r="R1851" s="111"/>
      <c r="S1851" s="111"/>
      <c r="T1851" s="111"/>
      <c r="U1851" s="111"/>
      <c r="V1851" s="111"/>
      <c r="W1851" s="1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</row>
    <row r="1852" spans="1:78" s="45" customFormat="1" x14ac:dyDescent="0.2">
      <c r="A1852" s="111"/>
      <c r="B1852" s="111"/>
      <c r="C1852" s="111"/>
      <c r="D1852" s="111"/>
      <c r="E1852" s="111"/>
      <c r="F1852" s="111"/>
      <c r="G1852" s="111"/>
      <c r="H1852" s="111"/>
      <c r="I1852" s="111"/>
      <c r="J1852" s="111"/>
      <c r="K1852" s="111"/>
      <c r="L1852" s="111"/>
      <c r="M1852" s="111"/>
      <c r="N1852" s="111"/>
      <c r="O1852" s="111"/>
      <c r="P1852" s="111"/>
      <c r="Q1852" s="111"/>
      <c r="R1852" s="111"/>
      <c r="S1852" s="111"/>
      <c r="T1852" s="111"/>
      <c r="U1852" s="111"/>
      <c r="V1852" s="111"/>
      <c r="W1852" s="1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</row>
    <row r="1853" spans="1:78" s="45" customFormat="1" x14ac:dyDescent="0.2">
      <c r="A1853" s="111"/>
      <c r="B1853" s="111"/>
      <c r="C1853" s="111"/>
      <c r="D1853" s="111"/>
      <c r="E1853" s="111"/>
      <c r="F1853" s="111"/>
      <c r="G1853" s="111"/>
      <c r="H1853" s="111"/>
      <c r="I1853" s="111"/>
      <c r="J1853" s="111"/>
      <c r="K1853" s="111"/>
      <c r="L1853" s="111"/>
      <c r="M1853" s="111"/>
      <c r="N1853" s="111"/>
      <c r="O1853" s="111"/>
      <c r="P1853" s="111"/>
      <c r="Q1853" s="111"/>
      <c r="R1853" s="111"/>
      <c r="S1853" s="111"/>
      <c r="T1853" s="111"/>
      <c r="U1853" s="111"/>
      <c r="V1853" s="111"/>
      <c r="W1853" s="1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</row>
    <row r="1854" spans="1:78" s="45" customFormat="1" x14ac:dyDescent="0.2">
      <c r="A1854" s="111"/>
      <c r="B1854" s="111"/>
      <c r="C1854" s="111"/>
      <c r="D1854" s="111"/>
      <c r="E1854" s="111"/>
      <c r="F1854" s="111"/>
      <c r="G1854" s="111"/>
      <c r="H1854" s="111"/>
      <c r="I1854" s="111"/>
      <c r="J1854" s="111"/>
      <c r="K1854" s="111"/>
      <c r="L1854" s="111"/>
      <c r="M1854" s="111"/>
      <c r="N1854" s="111"/>
      <c r="O1854" s="111"/>
      <c r="P1854" s="111"/>
      <c r="Q1854" s="111"/>
      <c r="R1854" s="111"/>
      <c r="S1854" s="111"/>
      <c r="T1854" s="111"/>
      <c r="U1854" s="111"/>
      <c r="V1854" s="111"/>
      <c r="W1854" s="1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</row>
    <row r="1855" spans="1:78" s="45" customFormat="1" x14ac:dyDescent="0.2">
      <c r="A1855" s="111"/>
      <c r="B1855" s="111"/>
      <c r="C1855" s="111"/>
      <c r="D1855" s="111"/>
      <c r="E1855" s="111"/>
      <c r="F1855" s="111"/>
      <c r="G1855" s="111"/>
      <c r="H1855" s="111"/>
      <c r="I1855" s="111"/>
      <c r="J1855" s="111"/>
      <c r="K1855" s="111"/>
      <c r="L1855" s="111"/>
      <c r="M1855" s="111"/>
      <c r="N1855" s="111"/>
      <c r="O1855" s="111"/>
      <c r="P1855" s="111"/>
      <c r="Q1855" s="111"/>
      <c r="R1855" s="111"/>
      <c r="S1855" s="111"/>
      <c r="T1855" s="111"/>
      <c r="U1855" s="111"/>
      <c r="V1855" s="111"/>
      <c r="W1855" s="1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</row>
    <row r="1856" spans="1:78" s="45" customFormat="1" x14ac:dyDescent="0.2">
      <c r="A1856" s="111"/>
      <c r="B1856" s="111"/>
      <c r="C1856" s="111"/>
      <c r="D1856" s="111"/>
      <c r="E1856" s="111"/>
      <c r="F1856" s="111"/>
      <c r="G1856" s="111"/>
      <c r="H1856" s="111"/>
      <c r="I1856" s="111"/>
      <c r="J1856" s="111"/>
      <c r="K1856" s="111"/>
      <c r="L1856" s="111"/>
      <c r="M1856" s="111"/>
      <c r="N1856" s="111"/>
      <c r="O1856" s="111"/>
      <c r="P1856" s="111"/>
      <c r="Q1856" s="111"/>
      <c r="R1856" s="111"/>
      <c r="S1856" s="111"/>
      <c r="T1856" s="111"/>
      <c r="U1856" s="111"/>
      <c r="V1856" s="111"/>
      <c r="W1856" s="1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</row>
    <row r="1857" spans="1:78" s="45" customFormat="1" x14ac:dyDescent="0.2">
      <c r="A1857" s="111"/>
      <c r="B1857" s="111"/>
      <c r="C1857" s="111"/>
      <c r="D1857" s="111"/>
      <c r="E1857" s="111"/>
      <c r="F1857" s="111"/>
      <c r="G1857" s="111"/>
      <c r="H1857" s="111"/>
      <c r="I1857" s="111"/>
      <c r="J1857" s="111"/>
      <c r="K1857" s="111"/>
      <c r="L1857" s="111"/>
      <c r="M1857" s="111"/>
      <c r="N1857" s="111"/>
      <c r="O1857" s="111"/>
      <c r="P1857" s="111"/>
      <c r="Q1857" s="111"/>
      <c r="R1857" s="111"/>
      <c r="S1857" s="111"/>
      <c r="T1857" s="111"/>
      <c r="U1857" s="111"/>
      <c r="V1857" s="111"/>
      <c r="W1857" s="1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</row>
    <row r="1858" spans="1:78" s="45" customFormat="1" x14ac:dyDescent="0.2">
      <c r="A1858" s="111"/>
      <c r="B1858" s="111"/>
      <c r="C1858" s="111"/>
      <c r="D1858" s="111"/>
      <c r="E1858" s="111"/>
      <c r="F1858" s="111"/>
      <c r="G1858" s="111"/>
      <c r="H1858" s="111"/>
      <c r="I1858" s="111"/>
      <c r="J1858" s="111"/>
      <c r="K1858" s="111"/>
      <c r="L1858" s="111"/>
      <c r="M1858" s="111"/>
      <c r="N1858" s="111"/>
      <c r="O1858" s="111"/>
      <c r="P1858" s="111"/>
      <c r="Q1858" s="111"/>
      <c r="R1858" s="111"/>
      <c r="S1858" s="111"/>
      <c r="T1858" s="111"/>
      <c r="U1858" s="111"/>
      <c r="V1858" s="111"/>
      <c r="W1858" s="1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</row>
    <row r="1859" spans="1:78" s="45" customFormat="1" x14ac:dyDescent="0.2">
      <c r="A1859" s="111"/>
      <c r="B1859" s="111"/>
      <c r="C1859" s="111"/>
      <c r="D1859" s="111"/>
      <c r="E1859" s="111"/>
      <c r="F1859" s="111"/>
      <c r="G1859" s="111"/>
      <c r="H1859" s="111"/>
      <c r="I1859" s="111"/>
      <c r="J1859" s="111"/>
      <c r="K1859" s="111"/>
      <c r="L1859" s="111"/>
      <c r="M1859" s="111"/>
      <c r="N1859" s="111"/>
      <c r="O1859" s="111"/>
      <c r="P1859" s="111"/>
      <c r="Q1859" s="111"/>
      <c r="R1859" s="111"/>
      <c r="S1859" s="111"/>
      <c r="T1859" s="111"/>
      <c r="U1859" s="111"/>
      <c r="V1859" s="111"/>
      <c r="W1859" s="1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</row>
    <row r="1860" spans="1:78" s="45" customFormat="1" x14ac:dyDescent="0.2">
      <c r="A1860" s="111"/>
      <c r="B1860" s="111"/>
      <c r="C1860" s="111"/>
      <c r="D1860" s="111"/>
      <c r="E1860" s="111"/>
      <c r="F1860" s="111"/>
      <c r="G1860" s="111"/>
      <c r="H1860" s="111"/>
      <c r="I1860" s="111"/>
      <c r="J1860" s="111"/>
      <c r="K1860" s="111"/>
      <c r="L1860" s="111"/>
      <c r="M1860" s="111"/>
      <c r="N1860" s="111"/>
      <c r="O1860" s="111"/>
      <c r="P1860" s="111"/>
      <c r="Q1860" s="111"/>
      <c r="R1860" s="111"/>
      <c r="S1860" s="111"/>
      <c r="T1860" s="111"/>
      <c r="U1860" s="111"/>
      <c r="V1860" s="111"/>
      <c r="W1860" s="1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</row>
    <row r="1861" spans="1:78" s="45" customFormat="1" x14ac:dyDescent="0.2">
      <c r="A1861" s="111"/>
      <c r="B1861" s="111"/>
      <c r="C1861" s="111"/>
      <c r="D1861" s="111"/>
      <c r="E1861" s="111"/>
      <c r="F1861" s="111"/>
      <c r="G1861" s="111"/>
      <c r="H1861" s="111"/>
      <c r="I1861" s="111"/>
      <c r="J1861" s="111"/>
      <c r="K1861" s="111"/>
      <c r="L1861" s="111"/>
      <c r="M1861" s="111"/>
      <c r="N1861" s="111"/>
      <c r="O1861" s="111"/>
      <c r="P1861" s="111"/>
      <c r="Q1861" s="111"/>
      <c r="R1861" s="111"/>
      <c r="S1861" s="111"/>
      <c r="T1861" s="111"/>
      <c r="U1861" s="111"/>
      <c r="V1861" s="111"/>
      <c r="W1861" s="1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</row>
    <row r="1862" spans="1:78" s="45" customFormat="1" x14ac:dyDescent="0.2">
      <c r="A1862" s="111"/>
      <c r="B1862" s="111"/>
      <c r="C1862" s="111"/>
      <c r="D1862" s="111"/>
      <c r="E1862" s="111"/>
      <c r="F1862" s="111"/>
      <c r="G1862" s="111"/>
      <c r="H1862" s="111"/>
      <c r="I1862" s="111"/>
      <c r="J1862" s="111"/>
      <c r="K1862" s="111"/>
      <c r="L1862" s="111"/>
      <c r="M1862" s="111"/>
      <c r="N1862" s="111"/>
      <c r="O1862" s="111"/>
      <c r="P1862" s="111"/>
      <c r="Q1862" s="111"/>
      <c r="R1862" s="111"/>
      <c r="S1862" s="111"/>
      <c r="T1862" s="111"/>
      <c r="U1862" s="111"/>
      <c r="V1862" s="111"/>
      <c r="W1862" s="1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</row>
    <row r="1863" spans="1:78" s="45" customFormat="1" x14ac:dyDescent="0.2">
      <c r="A1863" s="111"/>
      <c r="B1863" s="111"/>
      <c r="C1863" s="111"/>
      <c r="D1863" s="111"/>
      <c r="E1863" s="111"/>
      <c r="F1863" s="111"/>
      <c r="G1863" s="111"/>
      <c r="H1863" s="111"/>
      <c r="I1863" s="111"/>
      <c r="J1863" s="111"/>
      <c r="K1863" s="111"/>
      <c r="L1863" s="111"/>
      <c r="M1863" s="111"/>
      <c r="N1863" s="111"/>
      <c r="O1863" s="111"/>
      <c r="P1863" s="111"/>
      <c r="Q1863" s="111"/>
      <c r="R1863" s="111"/>
      <c r="S1863" s="111"/>
      <c r="T1863" s="111"/>
      <c r="U1863" s="111"/>
      <c r="V1863" s="111"/>
      <c r="W1863" s="1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</row>
    <row r="1864" spans="1:78" s="45" customFormat="1" x14ac:dyDescent="0.2">
      <c r="A1864" s="111"/>
      <c r="B1864" s="111"/>
      <c r="C1864" s="111"/>
      <c r="D1864" s="111"/>
      <c r="E1864" s="111"/>
      <c r="F1864" s="111"/>
      <c r="G1864" s="111"/>
      <c r="H1864" s="111"/>
      <c r="I1864" s="111"/>
      <c r="J1864" s="111"/>
      <c r="K1864" s="111"/>
      <c r="L1864" s="111"/>
      <c r="M1864" s="111"/>
      <c r="N1864" s="111"/>
      <c r="O1864" s="111"/>
      <c r="P1864" s="111"/>
      <c r="Q1864" s="111"/>
      <c r="R1864" s="111"/>
      <c r="S1864" s="111"/>
      <c r="T1864" s="111"/>
      <c r="U1864" s="111"/>
      <c r="V1864" s="111"/>
      <c r="W1864" s="1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</row>
    <row r="1865" spans="1:78" s="45" customFormat="1" x14ac:dyDescent="0.2">
      <c r="A1865" s="111"/>
      <c r="B1865" s="111"/>
      <c r="C1865" s="111"/>
      <c r="D1865" s="111"/>
      <c r="E1865" s="111"/>
      <c r="F1865" s="111"/>
      <c r="G1865" s="111"/>
      <c r="H1865" s="111"/>
      <c r="I1865" s="111"/>
      <c r="J1865" s="111"/>
      <c r="K1865" s="111"/>
      <c r="L1865" s="111"/>
      <c r="M1865" s="111"/>
      <c r="N1865" s="111"/>
      <c r="O1865" s="111"/>
      <c r="P1865" s="111"/>
      <c r="Q1865" s="111"/>
      <c r="R1865" s="111"/>
      <c r="S1865" s="111"/>
      <c r="T1865" s="111"/>
      <c r="U1865" s="111"/>
      <c r="V1865" s="111"/>
      <c r="W1865" s="1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</row>
    <row r="1866" spans="1:78" s="45" customFormat="1" x14ac:dyDescent="0.2">
      <c r="A1866" s="111"/>
      <c r="B1866" s="111"/>
      <c r="C1866" s="111"/>
      <c r="D1866" s="111"/>
      <c r="E1866" s="111"/>
      <c r="F1866" s="111"/>
      <c r="G1866" s="111"/>
      <c r="H1866" s="111"/>
      <c r="I1866" s="111"/>
      <c r="J1866" s="111"/>
      <c r="K1866" s="111"/>
      <c r="L1866" s="111"/>
      <c r="M1866" s="111"/>
      <c r="N1866" s="111"/>
      <c r="O1866" s="111"/>
      <c r="P1866" s="111"/>
      <c r="Q1866" s="111"/>
      <c r="R1866" s="111"/>
      <c r="S1866" s="111"/>
      <c r="T1866" s="111"/>
      <c r="U1866" s="111"/>
      <c r="V1866" s="111"/>
      <c r="W1866" s="1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</row>
    <row r="1867" spans="1:78" s="45" customFormat="1" x14ac:dyDescent="0.2">
      <c r="A1867" s="111"/>
      <c r="B1867" s="111"/>
      <c r="C1867" s="111"/>
      <c r="D1867" s="111"/>
      <c r="E1867" s="111"/>
      <c r="F1867" s="111"/>
      <c r="G1867" s="111"/>
      <c r="H1867" s="111"/>
      <c r="I1867" s="111"/>
      <c r="J1867" s="111"/>
      <c r="K1867" s="111"/>
      <c r="L1867" s="111"/>
      <c r="M1867" s="111"/>
      <c r="N1867" s="111"/>
      <c r="O1867" s="111"/>
      <c r="P1867" s="111"/>
      <c r="Q1867" s="111"/>
      <c r="R1867" s="111"/>
      <c r="S1867" s="111"/>
      <c r="T1867" s="111"/>
      <c r="U1867" s="111"/>
      <c r="V1867" s="111"/>
      <c r="W1867" s="1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</row>
    <row r="1868" spans="1:78" s="45" customFormat="1" x14ac:dyDescent="0.2">
      <c r="A1868" s="111"/>
      <c r="B1868" s="111"/>
      <c r="C1868" s="111"/>
      <c r="D1868" s="111"/>
      <c r="E1868" s="111"/>
      <c r="F1868" s="111"/>
      <c r="G1868" s="111"/>
      <c r="H1868" s="111"/>
      <c r="I1868" s="111"/>
      <c r="J1868" s="111"/>
      <c r="K1868" s="111"/>
      <c r="L1868" s="111"/>
      <c r="M1868" s="111"/>
      <c r="N1868" s="111"/>
      <c r="O1868" s="111"/>
      <c r="P1868" s="111"/>
      <c r="Q1868" s="111"/>
      <c r="R1868" s="111"/>
      <c r="S1868" s="111"/>
      <c r="T1868" s="111"/>
      <c r="U1868" s="111"/>
      <c r="V1868" s="111"/>
      <c r="W1868" s="1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</row>
    <row r="1869" spans="1:78" s="45" customFormat="1" x14ac:dyDescent="0.2">
      <c r="A1869" s="111"/>
      <c r="B1869" s="111"/>
      <c r="C1869" s="111"/>
      <c r="D1869" s="111"/>
      <c r="E1869" s="111"/>
      <c r="F1869" s="111"/>
      <c r="G1869" s="111"/>
      <c r="H1869" s="111"/>
      <c r="I1869" s="111"/>
      <c r="J1869" s="111"/>
      <c r="K1869" s="111"/>
      <c r="L1869" s="111"/>
      <c r="M1869" s="111"/>
      <c r="N1869" s="111"/>
      <c r="O1869" s="111"/>
      <c r="P1869" s="111"/>
      <c r="Q1869" s="111"/>
      <c r="R1869" s="111"/>
      <c r="S1869" s="111"/>
      <c r="T1869" s="111"/>
      <c r="U1869" s="111"/>
      <c r="V1869" s="111"/>
      <c r="W1869" s="1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</row>
    <row r="1870" spans="1:78" s="45" customFormat="1" x14ac:dyDescent="0.2">
      <c r="A1870" s="111"/>
      <c r="B1870" s="111"/>
      <c r="C1870" s="111"/>
      <c r="D1870" s="111"/>
      <c r="E1870" s="111"/>
      <c r="F1870" s="111"/>
      <c r="G1870" s="111"/>
      <c r="H1870" s="111"/>
      <c r="I1870" s="111"/>
      <c r="J1870" s="111"/>
      <c r="K1870" s="111"/>
      <c r="L1870" s="111"/>
      <c r="M1870" s="111"/>
      <c r="N1870" s="111"/>
      <c r="O1870" s="111"/>
      <c r="P1870" s="111"/>
      <c r="Q1870" s="111"/>
      <c r="R1870" s="111"/>
      <c r="S1870" s="111"/>
      <c r="T1870" s="111"/>
      <c r="U1870" s="111"/>
      <c r="V1870" s="111"/>
      <c r="W1870" s="1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</row>
    <row r="1871" spans="1:78" s="45" customFormat="1" x14ac:dyDescent="0.2">
      <c r="A1871" s="111"/>
      <c r="B1871" s="111"/>
      <c r="C1871" s="111"/>
      <c r="D1871" s="111"/>
      <c r="E1871" s="111"/>
      <c r="F1871" s="111"/>
      <c r="G1871" s="111"/>
      <c r="H1871" s="111"/>
      <c r="I1871" s="111"/>
      <c r="J1871" s="111"/>
      <c r="K1871" s="111"/>
      <c r="L1871" s="111"/>
      <c r="M1871" s="111"/>
      <c r="N1871" s="111"/>
      <c r="O1871" s="111"/>
      <c r="P1871" s="111"/>
      <c r="Q1871" s="111"/>
      <c r="R1871" s="111"/>
      <c r="S1871" s="111"/>
      <c r="T1871" s="111"/>
      <c r="U1871" s="111"/>
      <c r="V1871" s="111"/>
      <c r="W1871" s="1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</row>
    <row r="1872" spans="1:78" s="45" customFormat="1" x14ac:dyDescent="0.2">
      <c r="A1872" s="111"/>
      <c r="B1872" s="111"/>
      <c r="C1872" s="111"/>
      <c r="D1872" s="111"/>
      <c r="E1872" s="111"/>
      <c r="F1872" s="111"/>
      <c r="G1872" s="111"/>
      <c r="H1872" s="111"/>
      <c r="I1872" s="111"/>
      <c r="J1872" s="111"/>
      <c r="K1872" s="111"/>
      <c r="L1872" s="111"/>
      <c r="M1872" s="111"/>
      <c r="N1872" s="111"/>
      <c r="O1872" s="111"/>
      <c r="P1872" s="111"/>
      <c r="Q1872" s="111"/>
      <c r="R1872" s="111"/>
      <c r="S1872" s="111"/>
      <c r="T1872" s="111"/>
      <c r="U1872" s="111"/>
      <c r="V1872" s="111"/>
      <c r="W1872" s="1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</row>
    <row r="1873" spans="1:78" s="45" customFormat="1" x14ac:dyDescent="0.2">
      <c r="A1873" s="111"/>
      <c r="B1873" s="111"/>
      <c r="C1873" s="111"/>
      <c r="D1873" s="111"/>
      <c r="E1873" s="111"/>
      <c r="F1873" s="111"/>
      <c r="G1873" s="111"/>
      <c r="H1873" s="111"/>
      <c r="I1873" s="111"/>
      <c r="J1873" s="111"/>
      <c r="K1873" s="111"/>
      <c r="L1873" s="111"/>
      <c r="M1873" s="111"/>
      <c r="N1873" s="111"/>
      <c r="O1873" s="111"/>
      <c r="P1873" s="111"/>
      <c r="Q1873" s="111"/>
      <c r="R1873" s="111"/>
      <c r="S1873" s="111"/>
      <c r="T1873" s="111"/>
      <c r="U1873" s="111"/>
      <c r="V1873" s="111"/>
      <c r="W1873" s="1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</row>
    <row r="1874" spans="1:78" s="45" customFormat="1" x14ac:dyDescent="0.2">
      <c r="A1874" s="111"/>
      <c r="B1874" s="111"/>
      <c r="C1874" s="111"/>
      <c r="D1874" s="111"/>
      <c r="E1874" s="111"/>
      <c r="F1874" s="111"/>
      <c r="G1874" s="111"/>
      <c r="H1874" s="111"/>
      <c r="I1874" s="111"/>
      <c r="J1874" s="111"/>
      <c r="K1874" s="111"/>
      <c r="L1874" s="111"/>
      <c r="M1874" s="111"/>
      <c r="N1874" s="111"/>
      <c r="O1874" s="111"/>
      <c r="P1874" s="111"/>
      <c r="Q1874" s="111"/>
      <c r="R1874" s="111"/>
      <c r="S1874" s="111"/>
      <c r="T1874" s="111"/>
      <c r="U1874" s="111"/>
      <c r="V1874" s="111"/>
      <c r="W1874" s="1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</row>
    <row r="1875" spans="1:78" s="45" customFormat="1" x14ac:dyDescent="0.2">
      <c r="A1875" s="111"/>
      <c r="B1875" s="111"/>
      <c r="C1875" s="111"/>
      <c r="D1875" s="111"/>
      <c r="E1875" s="111"/>
      <c r="F1875" s="111"/>
      <c r="G1875" s="111"/>
      <c r="H1875" s="111"/>
      <c r="I1875" s="111"/>
      <c r="J1875" s="111"/>
      <c r="K1875" s="111"/>
      <c r="L1875" s="111"/>
      <c r="M1875" s="111"/>
      <c r="N1875" s="111"/>
      <c r="O1875" s="111"/>
      <c r="P1875" s="111"/>
      <c r="Q1875" s="111"/>
      <c r="R1875" s="111"/>
      <c r="S1875" s="111"/>
      <c r="T1875" s="111"/>
      <c r="U1875" s="111"/>
      <c r="V1875" s="111"/>
      <c r="W1875" s="1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</row>
    <row r="1876" spans="1:78" s="45" customFormat="1" x14ac:dyDescent="0.2">
      <c r="A1876" s="111"/>
      <c r="B1876" s="111"/>
      <c r="C1876" s="111"/>
      <c r="D1876" s="111"/>
      <c r="E1876" s="111"/>
      <c r="F1876" s="111"/>
      <c r="G1876" s="111"/>
      <c r="H1876" s="111"/>
      <c r="I1876" s="111"/>
      <c r="J1876" s="111"/>
      <c r="K1876" s="111"/>
      <c r="L1876" s="111"/>
      <c r="M1876" s="111"/>
      <c r="N1876" s="111"/>
      <c r="O1876" s="111"/>
      <c r="P1876" s="111"/>
      <c r="Q1876" s="111"/>
      <c r="R1876" s="111"/>
      <c r="S1876" s="111"/>
      <c r="T1876" s="111"/>
      <c r="U1876" s="111"/>
      <c r="V1876" s="111"/>
      <c r="W1876" s="1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</row>
    <row r="1877" spans="1:78" s="45" customFormat="1" x14ac:dyDescent="0.2">
      <c r="A1877" s="111"/>
      <c r="B1877" s="111"/>
      <c r="C1877" s="111"/>
      <c r="D1877" s="111"/>
      <c r="E1877" s="111"/>
      <c r="F1877" s="111"/>
      <c r="G1877" s="111"/>
      <c r="H1877" s="111"/>
      <c r="I1877" s="111"/>
      <c r="J1877" s="111"/>
      <c r="K1877" s="111"/>
      <c r="L1877" s="111"/>
      <c r="M1877" s="111"/>
      <c r="N1877" s="111"/>
      <c r="O1877" s="111"/>
      <c r="P1877" s="111"/>
      <c r="Q1877" s="111"/>
      <c r="R1877" s="111"/>
      <c r="S1877" s="111"/>
      <c r="T1877" s="111"/>
      <c r="U1877" s="111"/>
      <c r="V1877" s="111"/>
      <c r="W1877" s="1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</row>
    <row r="1878" spans="1:78" s="45" customFormat="1" x14ac:dyDescent="0.2">
      <c r="A1878" s="111"/>
      <c r="B1878" s="111"/>
      <c r="C1878" s="111"/>
      <c r="D1878" s="111"/>
      <c r="E1878" s="111"/>
      <c r="F1878" s="111"/>
      <c r="G1878" s="111"/>
      <c r="H1878" s="111"/>
      <c r="I1878" s="111"/>
      <c r="J1878" s="111"/>
      <c r="K1878" s="111"/>
      <c r="L1878" s="111"/>
      <c r="M1878" s="111"/>
      <c r="N1878" s="111"/>
      <c r="O1878" s="111"/>
      <c r="P1878" s="111"/>
      <c r="Q1878" s="111"/>
      <c r="R1878" s="111"/>
      <c r="S1878" s="111"/>
      <c r="T1878" s="111"/>
      <c r="U1878" s="111"/>
      <c r="V1878" s="111"/>
      <c r="W1878" s="1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</row>
    <row r="1879" spans="1:78" s="45" customFormat="1" x14ac:dyDescent="0.2">
      <c r="A1879" s="111"/>
      <c r="B1879" s="111"/>
      <c r="C1879" s="111"/>
      <c r="D1879" s="111"/>
      <c r="E1879" s="111"/>
      <c r="F1879" s="111"/>
      <c r="G1879" s="111"/>
      <c r="H1879" s="111"/>
      <c r="I1879" s="111"/>
      <c r="J1879" s="111"/>
      <c r="K1879" s="111"/>
      <c r="L1879" s="111"/>
      <c r="M1879" s="111"/>
      <c r="N1879" s="111"/>
      <c r="O1879" s="111"/>
      <c r="P1879" s="111"/>
      <c r="Q1879" s="111"/>
      <c r="R1879" s="111"/>
      <c r="S1879" s="111"/>
      <c r="T1879" s="111"/>
      <c r="U1879" s="111"/>
      <c r="V1879" s="111"/>
      <c r="W1879" s="1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</row>
    <row r="1880" spans="1:78" s="45" customFormat="1" x14ac:dyDescent="0.2">
      <c r="A1880" s="111"/>
      <c r="B1880" s="111"/>
      <c r="C1880" s="111"/>
      <c r="D1880" s="111"/>
      <c r="E1880" s="111"/>
      <c r="F1880" s="111"/>
      <c r="G1880" s="111"/>
      <c r="H1880" s="111"/>
      <c r="I1880" s="111"/>
      <c r="J1880" s="111"/>
      <c r="K1880" s="111"/>
      <c r="L1880" s="111"/>
      <c r="M1880" s="111"/>
      <c r="N1880" s="111"/>
      <c r="O1880" s="111"/>
      <c r="P1880" s="111"/>
      <c r="Q1880" s="111"/>
      <c r="R1880" s="111"/>
      <c r="S1880" s="111"/>
      <c r="T1880" s="111"/>
      <c r="U1880" s="111"/>
      <c r="V1880" s="111"/>
      <c r="W1880" s="1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</row>
    <row r="1881" spans="1:78" s="45" customFormat="1" x14ac:dyDescent="0.2">
      <c r="A1881" s="111"/>
      <c r="B1881" s="111"/>
      <c r="C1881" s="111"/>
      <c r="D1881" s="111"/>
      <c r="E1881" s="111"/>
      <c r="F1881" s="111"/>
      <c r="G1881" s="111"/>
      <c r="H1881" s="111"/>
      <c r="I1881" s="111"/>
      <c r="J1881" s="111"/>
      <c r="K1881" s="111"/>
      <c r="L1881" s="111"/>
      <c r="M1881" s="111"/>
      <c r="N1881" s="111"/>
      <c r="O1881" s="111"/>
      <c r="P1881" s="111"/>
      <c r="Q1881" s="111"/>
      <c r="R1881" s="111"/>
      <c r="S1881" s="111"/>
      <c r="T1881" s="111"/>
      <c r="U1881" s="111"/>
      <c r="V1881" s="111"/>
      <c r="W1881" s="1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</row>
    <row r="1882" spans="1:78" s="45" customFormat="1" x14ac:dyDescent="0.2">
      <c r="A1882" s="111"/>
      <c r="B1882" s="111"/>
      <c r="C1882" s="111"/>
      <c r="D1882" s="111"/>
      <c r="E1882" s="111"/>
      <c r="F1882" s="111"/>
      <c r="G1882" s="111"/>
      <c r="H1882" s="111"/>
      <c r="I1882" s="111"/>
      <c r="J1882" s="111"/>
      <c r="K1882" s="111"/>
      <c r="L1882" s="111"/>
      <c r="M1882" s="111"/>
      <c r="N1882" s="111"/>
      <c r="O1882" s="111"/>
      <c r="P1882" s="111"/>
      <c r="Q1882" s="111"/>
      <c r="R1882" s="111"/>
      <c r="S1882" s="111"/>
      <c r="T1882" s="111"/>
      <c r="U1882" s="111"/>
      <c r="V1882" s="111"/>
      <c r="W1882" s="1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</row>
    <row r="1883" spans="1:78" s="45" customFormat="1" x14ac:dyDescent="0.2">
      <c r="A1883" s="111"/>
      <c r="B1883" s="111"/>
      <c r="C1883" s="111"/>
      <c r="D1883" s="111"/>
      <c r="E1883" s="111"/>
      <c r="F1883" s="111"/>
      <c r="G1883" s="111"/>
      <c r="H1883" s="111"/>
      <c r="I1883" s="111"/>
      <c r="J1883" s="111"/>
      <c r="K1883" s="111"/>
      <c r="L1883" s="111"/>
      <c r="M1883" s="111"/>
      <c r="N1883" s="111"/>
      <c r="O1883" s="111"/>
      <c r="P1883" s="111"/>
      <c r="Q1883" s="111"/>
      <c r="R1883" s="111"/>
      <c r="S1883" s="111"/>
      <c r="T1883" s="111"/>
      <c r="U1883" s="111"/>
      <c r="V1883" s="111"/>
      <c r="W1883" s="1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</row>
    <row r="1884" spans="1:78" s="45" customFormat="1" x14ac:dyDescent="0.2">
      <c r="A1884" s="111"/>
      <c r="B1884" s="111"/>
      <c r="C1884" s="111"/>
      <c r="D1884" s="111"/>
      <c r="E1884" s="111"/>
      <c r="F1884" s="111"/>
      <c r="G1884" s="111"/>
      <c r="H1884" s="111"/>
      <c r="I1884" s="111"/>
      <c r="J1884" s="111"/>
      <c r="K1884" s="111"/>
      <c r="L1884" s="111"/>
      <c r="M1884" s="111"/>
      <c r="N1884" s="111"/>
      <c r="O1884" s="111"/>
      <c r="P1884" s="111"/>
      <c r="Q1884" s="111"/>
      <c r="R1884" s="111"/>
      <c r="S1884" s="111"/>
      <c r="T1884" s="111"/>
      <c r="U1884" s="111"/>
      <c r="V1884" s="111"/>
      <c r="W1884" s="1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</row>
    <row r="1885" spans="1:78" s="45" customFormat="1" x14ac:dyDescent="0.2">
      <c r="A1885" s="111"/>
      <c r="B1885" s="111"/>
      <c r="C1885" s="111"/>
      <c r="D1885" s="111"/>
      <c r="E1885" s="111"/>
      <c r="F1885" s="111"/>
      <c r="G1885" s="111"/>
      <c r="H1885" s="111"/>
      <c r="I1885" s="111"/>
      <c r="J1885" s="111"/>
      <c r="K1885" s="111"/>
      <c r="L1885" s="111"/>
      <c r="M1885" s="111"/>
      <c r="N1885" s="111"/>
      <c r="O1885" s="111"/>
      <c r="P1885" s="111"/>
      <c r="Q1885" s="111"/>
      <c r="R1885" s="111"/>
      <c r="S1885" s="111"/>
      <c r="T1885" s="111"/>
      <c r="U1885" s="111"/>
      <c r="V1885" s="111"/>
      <c r="W1885" s="1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</row>
    <row r="1886" spans="1:78" s="45" customFormat="1" x14ac:dyDescent="0.2">
      <c r="A1886" s="111"/>
      <c r="B1886" s="111"/>
      <c r="C1886" s="111"/>
      <c r="D1886" s="111"/>
      <c r="E1886" s="111"/>
      <c r="F1886" s="111"/>
      <c r="G1886" s="111"/>
      <c r="H1886" s="111"/>
      <c r="I1886" s="111"/>
      <c r="J1886" s="111"/>
      <c r="K1886" s="111"/>
      <c r="L1886" s="111"/>
      <c r="M1886" s="111"/>
      <c r="N1886" s="111"/>
      <c r="O1886" s="111"/>
      <c r="P1886" s="111"/>
      <c r="Q1886" s="111"/>
      <c r="R1886" s="111"/>
      <c r="S1886" s="111"/>
      <c r="T1886" s="111"/>
      <c r="U1886" s="111"/>
      <c r="V1886" s="111"/>
      <c r="W1886" s="1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</row>
    <row r="1887" spans="1:78" s="45" customFormat="1" x14ac:dyDescent="0.2">
      <c r="A1887" s="111"/>
      <c r="B1887" s="111"/>
      <c r="C1887" s="111"/>
      <c r="D1887" s="111"/>
      <c r="E1887" s="111"/>
      <c r="F1887" s="111"/>
      <c r="G1887" s="111"/>
      <c r="H1887" s="111"/>
      <c r="I1887" s="111"/>
      <c r="J1887" s="111"/>
      <c r="K1887" s="111"/>
      <c r="L1887" s="111"/>
      <c r="M1887" s="111"/>
      <c r="N1887" s="111"/>
      <c r="O1887" s="111"/>
      <c r="P1887" s="111"/>
      <c r="Q1887" s="111"/>
      <c r="R1887" s="111"/>
      <c r="S1887" s="111"/>
      <c r="T1887" s="111"/>
      <c r="U1887" s="111"/>
      <c r="V1887" s="111"/>
      <c r="W1887" s="1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</row>
    <row r="1888" spans="1:78" s="45" customFormat="1" x14ac:dyDescent="0.2">
      <c r="A1888" s="111"/>
      <c r="B1888" s="111"/>
      <c r="C1888" s="111"/>
      <c r="D1888" s="111"/>
      <c r="E1888" s="111"/>
      <c r="F1888" s="111"/>
      <c r="G1888" s="111"/>
      <c r="H1888" s="111"/>
      <c r="I1888" s="111"/>
      <c r="J1888" s="111"/>
      <c r="K1888" s="111"/>
      <c r="L1888" s="111"/>
      <c r="M1888" s="111"/>
      <c r="N1888" s="111"/>
      <c r="O1888" s="111"/>
      <c r="P1888" s="111"/>
      <c r="Q1888" s="111"/>
      <c r="R1888" s="111"/>
      <c r="S1888" s="111"/>
      <c r="T1888" s="111"/>
      <c r="U1888" s="111"/>
      <c r="V1888" s="111"/>
      <c r="W1888" s="1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</row>
    <row r="1889" spans="1:78" s="45" customFormat="1" x14ac:dyDescent="0.2">
      <c r="A1889" s="111"/>
      <c r="B1889" s="111"/>
      <c r="C1889" s="111"/>
      <c r="D1889" s="111"/>
      <c r="E1889" s="111"/>
      <c r="F1889" s="111"/>
      <c r="G1889" s="111"/>
      <c r="H1889" s="111"/>
      <c r="I1889" s="111"/>
      <c r="J1889" s="111"/>
      <c r="K1889" s="111"/>
      <c r="L1889" s="111"/>
      <c r="M1889" s="111"/>
      <c r="N1889" s="111"/>
      <c r="O1889" s="111"/>
      <c r="P1889" s="111"/>
      <c r="Q1889" s="111"/>
      <c r="R1889" s="111"/>
      <c r="S1889" s="111"/>
      <c r="T1889" s="111"/>
      <c r="U1889" s="111"/>
      <c r="V1889" s="111"/>
      <c r="W1889" s="1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</row>
    <row r="1890" spans="1:78" s="45" customFormat="1" x14ac:dyDescent="0.2">
      <c r="A1890" s="111"/>
      <c r="B1890" s="111"/>
      <c r="C1890" s="111"/>
      <c r="D1890" s="111"/>
      <c r="E1890" s="111"/>
      <c r="F1890" s="111"/>
      <c r="G1890" s="111"/>
      <c r="H1890" s="111"/>
      <c r="I1890" s="111"/>
      <c r="J1890" s="111"/>
      <c r="K1890" s="111"/>
      <c r="L1890" s="111"/>
      <c r="M1890" s="111"/>
      <c r="N1890" s="111"/>
      <c r="O1890" s="111"/>
      <c r="P1890" s="111"/>
      <c r="Q1890" s="111"/>
      <c r="R1890" s="111"/>
      <c r="S1890" s="111"/>
      <c r="T1890" s="111"/>
      <c r="U1890" s="111"/>
      <c r="V1890" s="111"/>
      <c r="W1890" s="1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</row>
    <row r="1891" spans="1:78" s="45" customFormat="1" x14ac:dyDescent="0.2">
      <c r="A1891" s="111"/>
      <c r="B1891" s="111"/>
      <c r="C1891" s="111"/>
      <c r="D1891" s="111"/>
      <c r="E1891" s="111"/>
      <c r="F1891" s="111"/>
      <c r="G1891" s="111"/>
      <c r="H1891" s="111"/>
      <c r="I1891" s="111"/>
      <c r="J1891" s="111"/>
      <c r="K1891" s="111"/>
      <c r="L1891" s="111"/>
      <c r="M1891" s="111"/>
      <c r="N1891" s="111"/>
      <c r="O1891" s="111"/>
      <c r="P1891" s="111"/>
      <c r="Q1891" s="111"/>
      <c r="R1891" s="111"/>
      <c r="S1891" s="111"/>
      <c r="T1891" s="111"/>
      <c r="U1891" s="111"/>
      <c r="V1891" s="111"/>
      <c r="W1891" s="1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</row>
    <row r="1892" spans="1:78" s="45" customFormat="1" x14ac:dyDescent="0.2">
      <c r="A1892" s="111"/>
      <c r="B1892" s="111"/>
      <c r="C1892" s="111"/>
      <c r="D1892" s="111"/>
      <c r="E1892" s="111"/>
      <c r="F1892" s="111"/>
      <c r="G1892" s="111"/>
      <c r="H1892" s="111"/>
      <c r="I1892" s="111"/>
      <c r="J1892" s="111"/>
      <c r="K1892" s="111"/>
      <c r="L1892" s="111"/>
      <c r="M1892" s="111"/>
      <c r="N1892" s="111"/>
      <c r="O1892" s="111"/>
      <c r="P1892" s="111"/>
      <c r="Q1892" s="111"/>
      <c r="R1892" s="111"/>
      <c r="S1892" s="111"/>
      <c r="T1892" s="111"/>
      <c r="U1892" s="111"/>
      <c r="V1892" s="111"/>
      <c r="W1892" s="1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</row>
    <row r="1893" spans="1:78" s="45" customFormat="1" x14ac:dyDescent="0.2">
      <c r="A1893" s="111"/>
      <c r="B1893" s="111"/>
      <c r="C1893" s="111"/>
      <c r="D1893" s="111"/>
      <c r="E1893" s="111"/>
      <c r="F1893" s="111"/>
      <c r="G1893" s="111"/>
      <c r="H1893" s="111"/>
      <c r="I1893" s="111"/>
      <c r="J1893" s="111"/>
      <c r="K1893" s="111"/>
      <c r="L1893" s="111"/>
      <c r="M1893" s="111"/>
      <c r="N1893" s="111"/>
      <c r="O1893" s="111"/>
      <c r="P1893" s="111"/>
      <c r="Q1893" s="111"/>
      <c r="R1893" s="111"/>
      <c r="S1893" s="111"/>
      <c r="T1893" s="111"/>
      <c r="U1893" s="111"/>
      <c r="V1893" s="111"/>
      <c r="W1893" s="1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</row>
    <row r="1894" spans="1:78" s="45" customFormat="1" x14ac:dyDescent="0.2">
      <c r="A1894" s="111"/>
      <c r="B1894" s="111"/>
      <c r="C1894" s="111"/>
      <c r="D1894" s="111"/>
      <c r="E1894" s="111"/>
      <c r="F1894" s="111"/>
      <c r="G1894" s="111"/>
      <c r="H1894" s="111"/>
      <c r="I1894" s="111"/>
      <c r="J1894" s="111"/>
      <c r="K1894" s="111"/>
      <c r="L1894" s="111"/>
      <c r="M1894" s="111"/>
      <c r="N1894" s="111"/>
      <c r="O1894" s="111"/>
      <c r="P1894" s="111"/>
      <c r="Q1894" s="111"/>
      <c r="R1894" s="111"/>
      <c r="S1894" s="111"/>
      <c r="T1894" s="111"/>
      <c r="U1894" s="111"/>
      <c r="V1894" s="111"/>
      <c r="W1894" s="1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</row>
    <row r="1895" spans="1:78" s="45" customFormat="1" x14ac:dyDescent="0.2">
      <c r="A1895" s="111"/>
      <c r="B1895" s="111"/>
      <c r="C1895" s="111"/>
      <c r="D1895" s="111"/>
      <c r="E1895" s="111"/>
      <c r="F1895" s="111"/>
      <c r="G1895" s="111"/>
      <c r="H1895" s="111"/>
      <c r="I1895" s="111"/>
      <c r="J1895" s="111"/>
      <c r="K1895" s="111"/>
      <c r="L1895" s="111"/>
      <c r="M1895" s="111"/>
      <c r="N1895" s="111"/>
      <c r="O1895" s="111"/>
      <c r="P1895" s="111"/>
      <c r="Q1895" s="111"/>
      <c r="R1895" s="111"/>
      <c r="S1895" s="111"/>
      <c r="T1895" s="111"/>
      <c r="U1895" s="111"/>
      <c r="V1895" s="111"/>
      <c r="W1895" s="1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</row>
    <row r="1896" spans="1:78" s="45" customFormat="1" x14ac:dyDescent="0.2">
      <c r="A1896" s="111"/>
      <c r="B1896" s="111"/>
      <c r="C1896" s="111"/>
      <c r="D1896" s="111"/>
      <c r="E1896" s="111"/>
      <c r="F1896" s="111"/>
      <c r="G1896" s="111"/>
      <c r="H1896" s="111"/>
      <c r="I1896" s="111"/>
      <c r="J1896" s="111"/>
      <c r="K1896" s="111"/>
      <c r="L1896" s="111"/>
      <c r="M1896" s="111"/>
      <c r="N1896" s="111"/>
      <c r="O1896" s="111"/>
      <c r="P1896" s="111"/>
      <c r="Q1896" s="111"/>
      <c r="R1896" s="111"/>
      <c r="S1896" s="111"/>
      <c r="T1896" s="111"/>
      <c r="U1896" s="111"/>
      <c r="V1896" s="111"/>
      <c r="W1896" s="1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</row>
    <row r="1897" spans="1:78" s="45" customFormat="1" x14ac:dyDescent="0.2">
      <c r="A1897" s="111"/>
      <c r="B1897" s="111"/>
      <c r="C1897" s="111"/>
      <c r="D1897" s="111"/>
      <c r="E1897" s="111"/>
      <c r="F1897" s="111"/>
      <c r="G1897" s="111"/>
      <c r="H1897" s="111"/>
      <c r="I1897" s="111"/>
      <c r="J1897" s="111"/>
      <c r="K1897" s="111"/>
      <c r="L1897" s="111"/>
      <c r="M1897" s="111"/>
      <c r="N1897" s="111"/>
      <c r="O1897" s="111"/>
      <c r="P1897" s="111"/>
      <c r="Q1897" s="111"/>
      <c r="R1897" s="111"/>
      <c r="S1897" s="111"/>
      <c r="T1897" s="111"/>
      <c r="U1897" s="111"/>
      <c r="V1897" s="111"/>
      <c r="W1897" s="1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</row>
    <row r="1898" spans="1:78" s="45" customFormat="1" x14ac:dyDescent="0.2">
      <c r="A1898" s="111"/>
      <c r="B1898" s="111"/>
      <c r="C1898" s="111"/>
      <c r="D1898" s="111"/>
      <c r="E1898" s="111"/>
      <c r="F1898" s="111"/>
      <c r="G1898" s="111"/>
      <c r="H1898" s="111"/>
      <c r="I1898" s="111"/>
      <c r="J1898" s="111"/>
      <c r="K1898" s="111"/>
      <c r="L1898" s="111"/>
      <c r="M1898" s="111"/>
      <c r="N1898" s="111"/>
      <c r="O1898" s="111"/>
      <c r="P1898" s="111"/>
      <c r="Q1898" s="111"/>
      <c r="R1898" s="111"/>
      <c r="S1898" s="111"/>
      <c r="T1898" s="111"/>
      <c r="U1898" s="111"/>
      <c r="V1898" s="111"/>
      <c r="W1898" s="1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</row>
    <row r="1899" spans="1:78" s="45" customFormat="1" x14ac:dyDescent="0.2">
      <c r="A1899" s="111"/>
      <c r="B1899" s="111"/>
      <c r="C1899" s="111"/>
      <c r="D1899" s="111"/>
      <c r="E1899" s="111"/>
      <c r="F1899" s="111"/>
      <c r="G1899" s="111"/>
      <c r="H1899" s="111"/>
      <c r="I1899" s="111"/>
      <c r="J1899" s="111"/>
      <c r="K1899" s="111"/>
      <c r="L1899" s="111"/>
      <c r="M1899" s="111"/>
      <c r="N1899" s="111"/>
      <c r="O1899" s="111"/>
      <c r="P1899" s="111"/>
      <c r="Q1899" s="111"/>
      <c r="R1899" s="111"/>
      <c r="S1899" s="111"/>
      <c r="T1899" s="111"/>
      <c r="U1899" s="111"/>
      <c r="V1899" s="111"/>
      <c r="W1899" s="1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</row>
    <row r="1900" spans="1:78" s="45" customFormat="1" x14ac:dyDescent="0.2">
      <c r="A1900" s="111"/>
      <c r="B1900" s="111"/>
      <c r="C1900" s="111"/>
      <c r="D1900" s="111"/>
      <c r="E1900" s="111"/>
      <c r="F1900" s="111"/>
      <c r="G1900" s="111"/>
      <c r="H1900" s="111"/>
      <c r="I1900" s="111"/>
      <c r="J1900" s="111"/>
      <c r="K1900" s="111"/>
      <c r="L1900" s="111"/>
      <c r="M1900" s="111"/>
      <c r="N1900" s="111"/>
      <c r="O1900" s="111"/>
      <c r="P1900" s="111"/>
      <c r="Q1900" s="111"/>
      <c r="R1900" s="111"/>
      <c r="S1900" s="111"/>
      <c r="T1900" s="111"/>
      <c r="U1900" s="111"/>
      <c r="V1900" s="111"/>
      <c r="W1900" s="1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</row>
    <row r="1901" spans="1:78" s="45" customFormat="1" x14ac:dyDescent="0.2">
      <c r="A1901" s="111"/>
      <c r="B1901" s="111"/>
      <c r="C1901" s="111"/>
      <c r="D1901" s="111"/>
      <c r="E1901" s="111"/>
      <c r="F1901" s="111"/>
      <c r="G1901" s="111"/>
      <c r="H1901" s="111"/>
      <c r="I1901" s="111"/>
      <c r="J1901" s="111"/>
      <c r="K1901" s="111"/>
      <c r="L1901" s="111"/>
      <c r="M1901" s="111"/>
      <c r="N1901" s="111"/>
      <c r="O1901" s="111"/>
      <c r="P1901" s="111"/>
      <c r="Q1901" s="111"/>
      <c r="R1901" s="111"/>
      <c r="S1901" s="111"/>
      <c r="T1901" s="111"/>
      <c r="U1901" s="111"/>
      <c r="V1901" s="111"/>
      <c r="W1901" s="1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</row>
    <row r="1902" spans="1:78" s="45" customFormat="1" x14ac:dyDescent="0.2">
      <c r="A1902" s="111"/>
      <c r="B1902" s="111"/>
      <c r="C1902" s="111"/>
      <c r="D1902" s="111"/>
      <c r="E1902" s="111"/>
      <c r="F1902" s="111"/>
      <c r="G1902" s="111"/>
      <c r="H1902" s="111"/>
      <c r="I1902" s="111"/>
      <c r="J1902" s="111"/>
      <c r="K1902" s="111"/>
      <c r="L1902" s="111"/>
      <c r="M1902" s="111"/>
      <c r="N1902" s="111"/>
      <c r="O1902" s="111"/>
      <c r="P1902" s="111"/>
      <c r="Q1902" s="111"/>
      <c r="R1902" s="111"/>
      <c r="S1902" s="111"/>
      <c r="T1902" s="111"/>
      <c r="U1902" s="111"/>
      <c r="V1902" s="111"/>
      <c r="W1902" s="1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</row>
    <row r="1903" spans="1:78" s="45" customFormat="1" x14ac:dyDescent="0.2">
      <c r="A1903" s="111"/>
      <c r="B1903" s="111"/>
      <c r="C1903" s="111"/>
      <c r="D1903" s="111"/>
      <c r="E1903" s="111"/>
      <c r="F1903" s="111"/>
      <c r="G1903" s="111"/>
      <c r="H1903" s="111"/>
      <c r="I1903" s="111"/>
      <c r="J1903" s="111"/>
      <c r="K1903" s="111"/>
      <c r="L1903" s="111"/>
      <c r="M1903" s="111"/>
      <c r="N1903" s="111"/>
      <c r="O1903" s="111"/>
      <c r="P1903" s="111"/>
      <c r="Q1903" s="111"/>
      <c r="R1903" s="111"/>
      <c r="S1903" s="111"/>
      <c r="T1903" s="111"/>
      <c r="U1903" s="111"/>
      <c r="V1903" s="111"/>
      <c r="W1903" s="1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</row>
    <row r="1904" spans="1:78" s="45" customFormat="1" x14ac:dyDescent="0.2">
      <c r="A1904" s="111"/>
      <c r="B1904" s="111"/>
      <c r="C1904" s="111"/>
      <c r="D1904" s="111"/>
      <c r="E1904" s="111"/>
      <c r="F1904" s="111"/>
      <c r="G1904" s="111"/>
      <c r="H1904" s="111"/>
      <c r="I1904" s="111"/>
      <c r="J1904" s="111"/>
      <c r="K1904" s="111"/>
      <c r="L1904" s="111"/>
      <c r="M1904" s="111"/>
      <c r="N1904" s="111"/>
      <c r="O1904" s="111"/>
      <c r="P1904" s="111"/>
      <c r="Q1904" s="111"/>
      <c r="R1904" s="111"/>
      <c r="S1904" s="111"/>
      <c r="T1904" s="111"/>
      <c r="U1904" s="111"/>
      <c r="V1904" s="111"/>
      <c r="W1904" s="1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</row>
    <row r="1905" spans="1:78" s="45" customFormat="1" x14ac:dyDescent="0.2">
      <c r="A1905" s="111"/>
      <c r="B1905" s="111"/>
      <c r="C1905" s="111"/>
      <c r="D1905" s="111"/>
      <c r="E1905" s="111"/>
      <c r="F1905" s="111"/>
      <c r="G1905" s="111"/>
      <c r="H1905" s="111"/>
      <c r="I1905" s="111"/>
      <c r="J1905" s="111"/>
      <c r="K1905" s="111"/>
      <c r="L1905" s="111"/>
      <c r="M1905" s="111"/>
      <c r="N1905" s="111"/>
      <c r="O1905" s="111"/>
      <c r="P1905" s="111"/>
      <c r="Q1905" s="111"/>
      <c r="R1905" s="111"/>
      <c r="S1905" s="111"/>
      <c r="T1905" s="111"/>
      <c r="U1905" s="111"/>
      <c r="V1905" s="111"/>
      <c r="W1905" s="1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</row>
    <row r="1906" spans="1:78" s="45" customFormat="1" x14ac:dyDescent="0.2">
      <c r="A1906" s="111"/>
      <c r="B1906" s="111"/>
      <c r="C1906" s="111"/>
      <c r="D1906" s="111"/>
      <c r="E1906" s="111"/>
      <c r="F1906" s="111"/>
      <c r="G1906" s="111"/>
      <c r="H1906" s="111"/>
      <c r="I1906" s="111"/>
      <c r="J1906" s="111"/>
      <c r="K1906" s="111"/>
      <c r="L1906" s="111"/>
      <c r="M1906" s="111"/>
      <c r="N1906" s="111"/>
      <c r="O1906" s="111"/>
      <c r="P1906" s="111"/>
      <c r="Q1906" s="111"/>
      <c r="R1906" s="111"/>
      <c r="S1906" s="111"/>
      <c r="T1906" s="111"/>
      <c r="U1906" s="111"/>
      <c r="V1906" s="111"/>
      <c r="W1906" s="1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</row>
    <row r="1907" spans="1:78" s="45" customFormat="1" x14ac:dyDescent="0.2">
      <c r="A1907" s="111"/>
      <c r="B1907" s="111"/>
      <c r="C1907" s="111"/>
      <c r="D1907" s="111"/>
      <c r="E1907" s="111"/>
      <c r="F1907" s="111"/>
      <c r="G1907" s="111"/>
      <c r="H1907" s="111"/>
      <c r="I1907" s="111"/>
      <c r="J1907" s="111"/>
      <c r="K1907" s="111"/>
      <c r="L1907" s="111"/>
      <c r="M1907" s="111"/>
      <c r="N1907" s="111"/>
      <c r="O1907" s="111"/>
      <c r="P1907" s="111"/>
      <c r="Q1907" s="111"/>
      <c r="R1907" s="111"/>
      <c r="S1907" s="111"/>
      <c r="T1907" s="111"/>
      <c r="U1907" s="111"/>
      <c r="V1907" s="111"/>
      <c r="W1907" s="1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</row>
    <row r="1908" spans="1:78" s="45" customFormat="1" x14ac:dyDescent="0.2">
      <c r="A1908" s="111"/>
      <c r="B1908" s="111"/>
      <c r="C1908" s="111"/>
      <c r="D1908" s="111"/>
      <c r="E1908" s="111"/>
      <c r="F1908" s="111"/>
      <c r="G1908" s="111"/>
      <c r="H1908" s="111"/>
      <c r="I1908" s="111"/>
      <c r="J1908" s="111"/>
      <c r="K1908" s="111"/>
      <c r="L1908" s="111"/>
      <c r="M1908" s="111"/>
      <c r="N1908" s="111"/>
      <c r="O1908" s="111"/>
      <c r="P1908" s="111"/>
      <c r="Q1908" s="111"/>
      <c r="R1908" s="111"/>
      <c r="S1908" s="111"/>
      <c r="T1908" s="111"/>
      <c r="U1908" s="111"/>
      <c r="V1908" s="111"/>
      <c r="W1908" s="1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</row>
    <row r="1909" spans="1:78" s="45" customFormat="1" x14ac:dyDescent="0.2">
      <c r="A1909" s="111"/>
      <c r="B1909" s="111"/>
      <c r="C1909" s="111"/>
      <c r="D1909" s="111"/>
      <c r="E1909" s="111"/>
      <c r="F1909" s="111"/>
      <c r="G1909" s="111"/>
      <c r="H1909" s="111"/>
      <c r="I1909" s="111"/>
      <c r="J1909" s="111"/>
      <c r="K1909" s="111"/>
      <c r="L1909" s="111"/>
      <c r="M1909" s="111"/>
      <c r="N1909" s="111"/>
      <c r="O1909" s="111"/>
      <c r="P1909" s="111"/>
      <c r="Q1909" s="111"/>
      <c r="R1909" s="111"/>
      <c r="S1909" s="111"/>
      <c r="T1909" s="111"/>
      <c r="U1909" s="111"/>
      <c r="V1909" s="111"/>
      <c r="W1909" s="1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</row>
    <row r="1910" spans="1:78" s="45" customFormat="1" x14ac:dyDescent="0.2">
      <c r="A1910" s="111"/>
      <c r="B1910" s="111"/>
      <c r="C1910" s="111"/>
      <c r="D1910" s="111"/>
      <c r="E1910" s="111"/>
      <c r="F1910" s="111"/>
      <c r="G1910" s="111"/>
      <c r="H1910" s="111"/>
      <c r="I1910" s="111"/>
      <c r="J1910" s="111"/>
      <c r="K1910" s="111"/>
      <c r="L1910" s="111"/>
      <c r="M1910" s="111"/>
      <c r="N1910" s="111"/>
      <c r="O1910" s="111"/>
      <c r="P1910" s="111"/>
      <c r="Q1910" s="111"/>
      <c r="R1910" s="111"/>
      <c r="S1910" s="111"/>
      <c r="T1910" s="111"/>
      <c r="U1910" s="111"/>
      <c r="V1910" s="111"/>
      <c r="W1910" s="1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</row>
    <row r="1911" spans="1:78" s="45" customFormat="1" x14ac:dyDescent="0.2">
      <c r="A1911" s="111"/>
      <c r="B1911" s="111"/>
      <c r="C1911" s="111"/>
      <c r="D1911" s="111"/>
      <c r="E1911" s="111"/>
      <c r="F1911" s="111"/>
      <c r="G1911" s="111"/>
      <c r="H1911" s="111"/>
      <c r="I1911" s="111"/>
      <c r="J1911" s="111"/>
      <c r="K1911" s="111"/>
      <c r="L1911" s="111"/>
      <c r="M1911" s="111"/>
      <c r="N1911" s="111"/>
      <c r="O1911" s="111"/>
      <c r="P1911" s="111"/>
      <c r="Q1911" s="111"/>
      <c r="R1911" s="111"/>
      <c r="S1911" s="111"/>
      <c r="T1911" s="111"/>
      <c r="U1911" s="111"/>
      <c r="V1911" s="111"/>
      <c r="W1911" s="1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</row>
    <row r="1912" spans="1:78" s="45" customFormat="1" x14ac:dyDescent="0.2">
      <c r="A1912" s="111"/>
      <c r="B1912" s="111"/>
      <c r="C1912" s="111"/>
      <c r="D1912" s="111"/>
      <c r="E1912" s="111"/>
      <c r="F1912" s="111"/>
      <c r="G1912" s="111"/>
      <c r="H1912" s="111"/>
      <c r="I1912" s="111"/>
      <c r="J1912" s="111"/>
      <c r="K1912" s="111"/>
      <c r="L1912" s="111"/>
      <c r="M1912" s="111"/>
      <c r="N1912" s="111"/>
      <c r="O1912" s="111"/>
      <c r="P1912" s="111"/>
      <c r="Q1912" s="111"/>
      <c r="R1912" s="111"/>
      <c r="S1912" s="111"/>
      <c r="T1912" s="111"/>
      <c r="U1912" s="111"/>
      <c r="V1912" s="111"/>
      <c r="W1912" s="1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</row>
    <row r="1913" spans="1:78" s="45" customFormat="1" x14ac:dyDescent="0.2">
      <c r="A1913" s="111"/>
      <c r="B1913" s="111"/>
      <c r="C1913" s="111"/>
      <c r="D1913" s="111"/>
      <c r="E1913" s="111"/>
      <c r="F1913" s="111"/>
      <c r="G1913" s="111"/>
      <c r="H1913" s="111"/>
      <c r="I1913" s="111"/>
      <c r="J1913" s="111"/>
      <c r="K1913" s="111"/>
      <c r="L1913" s="111"/>
      <c r="M1913" s="111"/>
      <c r="N1913" s="111"/>
      <c r="O1913" s="111"/>
      <c r="P1913" s="111"/>
      <c r="Q1913" s="111"/>
      <c r="R1913" s="111"/>
      <c r="S1913" s="111"/>
      <c r="T1913" s="111"/>
      <c r="U1913" s="111"/>
      <c r="V1913" s="111"/>
      <c r="W1913" s="1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</row>
    <row r="1914" spans="1:78" s="45" customFormat="1" x14ac:dyDescent="0.2">
      <c r="A1914" s="111"/>
      <c r="B1914" s="111"/>
      <c r="C1914" s="111"/>
      <c r="D1914" s="111"/>
      <c r="E1914" s="111"/>
      <c r="F1914" s="111"/>
      <c r="G1914" s="111"/>
      <c r="H1914" s="111"/>
      <c r="I1914" s="111"/>
      <c r="J1914" s="111"/>
      <c r="K1914" s="111"/>
      <c r="L1914" s="111"/>
      <c r="M1914" s="111"/>
      <c r="N1914" s="111"/>
      <c r="O1914" s="111"/>
      <c r="P1914" s="111"/>
      <c r="Q1914" s="111"/>
      <c r="R1914" s="111"/>
      <c r="S1914" s="111"/>
      <c r="T1914" s="111"/>
      <c r="U1914" s="111"/>
      <c r="V1914" s="111"/>
      <c r="W1914" s="1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</row>
    <row r="1915" spans="1:78" s="45" customFormat="1" x14ac:dyDescent="0.2">
      <c r="A1915" s="111"/>
      <c r="B1915" s="111"/>
      <c r="C1915" s="111"/>
      <c r="D1915" s="111"/>
      <c r="E1915" s="111"/>
      <c r="F1915" s="111"/>
      <c r="G1915" s="111"/>
      <c r="H1915" s="111"/>
      <c r="I1915" s="111"/>
      <c r="J1915" s="111"/>
      <c r="K1915" s="111"/>
      <c r="L1915" s="111"/>
      <c r="M1915" s="111"/>
      <c r="N1915" s="111"/>
      <c r="O1915" s="111"/>
      <c r="P1915" s="111"/>
      <c r="Q1915" s="111"/>
      <c r="R1915" s="111"/>
      <c r="S1915" s="111"/>
      <c r="T1915" s="111"/>
      <c r="U1915" s="111"/>
      <c r="V1915" s="111"/>
      <c r="W1915" s="1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</row>
    <row r="1916" spans="1:78" s="45" customFormat="1" x14ac:dyDescent="0.2">
      <c r="A1916" s="111"/>
      <c r="B1916" s="111"/>
      <c r="C1916" s="111"/>
      <c r="D1916" s="111"/>
      <c r="E1916" s="111"/>
      <c r="F1916" s="111"/>
      <c r="G1916" s="111"/>
      <c r="H1916" s="111"/>
      <c r="I1916" s="111"/>
      <c r="J1916" s="111"/>
      <c r="K1916" s="111"/>
      <c r="L1916" s="111"/>
      <c r="M1916" s="111"/>
      <c r="N1916" s="111"/>
      <c r="O1916" s="111"/>
      <c r="P1916" s="111"/>
      <c r="Q1916" s="111"/>
      <c r="R1916" s="111"/>
      <c r="S1916" s="111"/>
      <c r="T1916" s="111"/>
      <c r="U1916" s="111"/>
      <c r="V1916" s="111"/>
      <c r="W1916" s="1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</row>
    <row r="1917" spans="1:78" s="45" customFormat="1" x14ac:dyDescent="0.2">
      <c r="A1917" s="111"/>
      <c r="B1917" s="111"/>
      <c r="C1917" s="111"/>
      <c r="D1917" s="111"/>
      <c r="E1917" s="111"/>
      <c r="F1917" s="111"/>
      <c r="G1917" s="111"/>
      <c r="H1917" s="111"/>
      <c r="I1917" s="111"/>
      <c r="J1917" s="111"/>
      <c r="K1917" s="111"/>
      <c r="L1917" s="111"/>
      <c r="M1917" s="111"/>
      <c r="N1917" s="111"/>
      <c r="O1917" s="111"/>
      <c r="P1917" s="111"/>
      <c r="Q1917" s="111"/>
      <c r="R1917" s="111"/>
      <c r="S1917" s="111"/>
      <c r="T1917" s="111"/>
      <c r="U1917" s="111"/>
      <c r="V1917" s="111"/>
      <c r="W1917" s="1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</row>
    <row r="1918" spans="1:78" s="45" customFormat="1" x14ac:dyDescent="0.2">
      <c r="A1918" s="111"/>
      <c r="B1918" s="111"/>
      <c r="C1918" s="111"/>
      <c r="D1918" s="111"/>
      <c r="E1918" s="111"/>
      <c r="F1918" s="111"/>
      <c r="G1918" s="111"/>
      <c r="H1918" s="111"/>
      <c r="I1918" s="111"/>
      <c r="J1918" s="111"/>
      <c r="K1918" s="111"/>
      <c r="L1918" s="111"/>
      <c r="M1918" s="111"/>
      <c r="N1918" s="111"/>
      <c r="O1918" s="111"/>
      <c r="P1918" s="111"/>
      <c r="Q1918" s="111"/>
      <c r="R1918" s="111"/>
      <c r="S1918" s="111"/>
      <c r="T1918" s="111"/>
      <c r="U1918" s="111"/>
      <c r="V1918" s="111"/>
      <c r="W1918" s="1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</row>
    <row r="1919" spans="1:78" s="45" customFormat="1" x14ac:dyDescent="0.2">
      <c r="A1919" s="111"/>
      <c r="B1919" s="111"/>
      <c r="C1919" s="111"/>
      <c r="D1919" s="111"/>
      <c r="E1919" s="111"/>
      <c r="F1919" s="111"/>
      <c r="G1919" s="111"/>
      <c r="H1919" s="111"/>
      <c r="I1919" s="111"/>
      <c r="J1919" s="111"/>
      <c r="K1919" s="111"/>
      <c r="L1919" s="111"/>
      <c r="M1919" s="111"/>
      <c r="N1919" s="111"/>
      <c r="O1919" s="111"/>
      <c r="P1919" s="111"/>
      <c r="Q1919" s="111"/>
      <c r="R1919" s="111"/>
      <c r="S1919" s="111"/>
      <c r="T1919" s="111"/>
      <c r="U1919" s="111"/>
      <c r="V1919" s="111"/>
      <c r="W1919" s="1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</row>
    <row r="1920" spans="1:78" s="45" customFormat="1" x14ac:dyDescent="0.2">
      <c r="A1920" s="111"/>
      <c r="B1920" s="111"/>
      <c r="C1920" s="111"/>
      <c r="D1920" s="111"/>
      <c r="E1920" s="111"/>
      <c r="F1920" s="111"/>
      <c r="G1920" s="111"/>
      <c r="H1920" s="111"/>
      <c r="I1920" s="111"/>
      <c r="J1920" s="111"/>
      <c r="K1920" s="111"/>
      <c r="L1920" s="111"/>
      <c r="M1920" s="111"/>
      <c r="N1920" s="111"/>
      <c r="O1920" s="111"/>
      <c r="P1920" s="111"/>
      <c r="Q1920" s="111"/>
      <c r="R1920" s="111"/>
      <c r="S1920" s="111"/>
      <c r="T1920" s="111"/>
      <c r="U1920" s="111"/>
      <c r="V1920" s="111"/>
      <c r="W1920" s="1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</row>
    <row r="1921" spans="1:78" s="45" customFormat="1" x14ac:dyDescent="0.2">
      <c r="A1921" s="111"/>
      <c r="B1921" s="111"/>
      <c r="C1921" s="111"/>
      <c r="D1921" s="111"/>
      <c r="E1921" s="111"/>
      <c r="F1921" s="111"/>
      <c r="G1921" s="111"/>
      <c r="H1921" s="111"/>
      <c r="I1921" s="111"/>
      <c r="J1921" s="111"/>
      <c r="K1921" s="111"/>
      <c r="L1921" s="111"/>
      <c r="M1921" s="111"/>
      <c r="N1921" s="111"/>
      <c r="O1921" s="111"/>
      <c r="P1921" s="111"/>
      <c r="Q1921" s="111"/>
      <c r="R1921" s="111"/>
      <c r="S1921" s="111"/>
      <c r="T1921" s="111"/>
      <c r="U1921" s="111"/>
      <c r="V1921" s="111"/>
      <c r="W1921" s="1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</row>
    <row r="1922" spans="1:78" s="45" customFormat="1" x14ac:dyDescent="0.2">
      <c r="A1922" s="111"/>
      <c r="B1922" s="111"/>
      <c r="C1922" s="111"/>
      <c r="D1922" s="111"/>
      <c r="E1922" s="111"/>
      <c r="F1922" s="111"/>
      <c r="G1922" s="111"/>
      <c r="H1922" s="111"/>
      <c r="I1922" s="111"/>
      <c r="J1922" s="111"/>
      <c r="K1922" s="111"/>
      <c r="L1922" s="111"/>
      <c r="M1922" s="111"/>
      <c r="N1922" s="111"/>
      <c r="O1922" s="111"/>
      <c r="P1922" s="111"/>
      <c r="Q1922" s="111"/>
      <c r="R1922" s="111"/>
      <c r="S1922" s="111"/>
      <c r="T1922" s="111"/>
      <c r="U1922" s="111"/>
      <c r="V1922" s="111"/>
      <c r="W1922" s="1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</row>
    <row r="1923" spans="1:78" s="45" customFormat="1" x14ac:dyDescent="0.2">
      <c r="A1923" s="111"/>
      <c r="B1923" s="111"/>
      <c r="C1923" s="111"/>
      <c r="D1923" s="111"/>
      <c r="E1923" s="111"/>
      <c r="F1923" s="111"/>
      <c r="G1923" s="111"/>
      <c r="H1923" s="111"/>
      <c r="I1923" s="111"/>
      <c r="J1923" s="111"/>
      <c r="K1923" s="111"/>
      <c r="L1923" s="111"/>
      <c r="M1923" s="111"/>
      <c r="N1923" s="111"/>
      <c r="O1923" s="111"/>
      <c r="P1923" s="111"/>
      <c r="Q1923" s="111"/>
      <c r="R1923" s="111"/>
      <c r="S1923" s="111"/>
      <c r="T1923" s="111"/>
      <c r="U1923" s="111"/>
      <c r="V1923" s="111"/>
      <c r="W1923" s="1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</row>
    <row r="1924" spans="1:78" s="45" customFormat="1" x14ac:dyDescent="0.2">
      <c r="A1924" s="111"/>
      <c r="B1924" s="111"/>
      <c r="C1924" s="111"/>
      <c r="D1924" s="111"/>
      <c r="E1924" s="111"/>
      <c r="F1924" s="111"/>
      <c r="G1924" s="111"/>
      <c r="H1924" s="111"/>
      <c r="I1924" s="111"/>
      <c r="J1924" s="111"/>
      <c r="K1924" s="111"/>
      <c r="L1924" s="111"/>
      <c r="M1924" s="111"/>
      <c r="N1924" s="111"/>
      <c r="O1924" s="111"/>
      <c r="P1924" s="111"/>
      <c r="Q1924" s="111"/>
      <c r="R1924" s="111"/>
      <c r="S1924" s="111"/>
      <c r="T1924" s="111"/>
      <c r="U1924" s="111"/>
      <c r="V1924" s="111"/>
      <c r="W1924" s="1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</row>
    <row r="1925" spans="1:78" s="45" customFormat="1" x14ac:dyDescent="0.2">
      <c r="A1925" s="111"/>
      <c r="B1925" s="111"/>
      <c r="C1925" s="111"/>
      <c r="D1925" s="111"/>
      <c r="E1925" s="111"/>
      <c r="F1925" s="111"/>
      <c r="G1925" s="111"/>
      <c r="H1925" s="111"/>
      <c r="I1925" s="111"/>
      <c r="J1925" s="111"/>
      <c r="K1925" s="111"/>
      <c r="L1925" s="111"/>
      <c r="M1925" s="111"/>
      <c r="N1925" s="111"/>
      <c r="O1925" s="111"/>
      <c r="P1925" s="111"/>
      <c r="Q1925" s="111"/>
      <c r="R1925" s="111"/>
      <c r="S1925" s="111"/>
      <c r="T1925" s="111"/>
      <c r="U1925" s="111"/>
      <c r="V1925" s="111"/>
      <c r="W1925" s="1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</row>
    <row r="1926" spans="1:78" s="45" customFormat="1" x14ac:dyDescent="0.2">
      <c r="A1926" s="111"/>
      <c r="B1926" s="111"/>
      <c r="C1926" s="111"/>
      <c r="D1926" s="111"/>
      <c r="E1926" s="111"/>
      <c r="F1926" s="111"/>
      <c r="G1926" s="111"/>
      <c r="H1926" s="111"/>
      <c r="I1926" s="111"/>
      <c r="J1926" s="111"/>
      <c r="K1926" s="111"/>
      <c r="L1926" s="111"/>
      <c r="M1926" s="111"/>
      <c r="N1926" s="111"/>
      <c r="O1926" s="111"/>
      <c r="P1926" s="111"/>
      <c r="Q1926" s="111"/>
      <c r="R1926" s="111"/>
      <c r="S1926" s="111"/>
      <c r="T1926" s="111"/>
      <c r="U1926" s="111"/>
      <c r="V1926" s="111"/>
      <c r="W1926" s="1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</row>
    <row r="1927" spans="1:78" s="45" customFormat="1" x14ac:dyDescent="0.2">
      <c r="A1927" s="111"/>
      <c r="B1927" s="111"/>
      <c r="C1927" s="111"/>
      <c r="D1927" s="111"/>
      <c r="E1927" s="111"/>
      <c r="F1927" s="111"/>
      <c r="G1927" s="111"/>
      <c r="H1927" s="111"/>
      <c r="I1927" s="111"/>
      <c r="J1927" s="111"/>
      <c r="K1927" s="111"/>
      <c r="L1927" s="111"/>
      <c r="M1927" s="111"/>
      <c r="N1927" s="111"/>
      <c r="O1927" s="111"/>
      <c r="P1927" s="111"/>
      <c r="Q1927" s="111"/>
      <c r="R1927" s="111"/>
      <c r="S1927" s="111"/>
      <c r="T1927" s="111"/>
      <c r="U1927" s="111"/>
      <c r="V1927" s="111"/>
      <c r="W1927" s="1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</row>
    <row r="1928" spans="1:78" s="45" customFormat="1" x14ac:dyDescent="0.2">
      <c r="A1928" s="111"/>
      <c r="B1928" s="111"/>
      <c r="C1928" s="111"/>
      <c r="D1928" s="111"/>
      <c r="E1928" s="111"/>
      <c r="F1928" s="111"/>
      <c r="G1928" s="111"/>
      <c r="H1928" s="111"/>
      <c r="I1928" s="111"/>
      <c r="J1928" s="111"/>
      <c r="K1928" s="111"/>
      <c r="L1928" s="111"/>
      <c r="M1928" s="111"/>
      <c r="N1928" s="111"/>
      <c r="O1928" s="111"/>
      <c r="P1928" s="111"/>
      <c r="Q1928" s="111"/>
      <c r="R1928" s="111"/>
      <c r="S1928" s="111"/>
      <c r="T1928" s="111"/>
      <c r="U1928" s="111"/>
      <c r="V1928" s="111"/>
      <c r="W1928" s="1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</row>
    <row r="1929" spans="1:78" s="45" customFormat="1" x14ac:dyDescent="0.2">
      <c r="A1929" s="111"/>
      <c r="B1929" s="111"/>
      <c r="C1929" s="111"/>
      <c r="D1929" s="111"/>
      <c r="E1929" s="111"/>
      <c r="F1929" s="111"/>
      <c r="G1929" s="111"/>
      <c r="H1929" s="111"/>
      <c r="I1929" s="111"/>
      <c r="J1929" s="111"/>
      <c r="K1929" s="111"/>
      <c r="L1929" s="111"/>
      <c r="M1929" s="111"/>
      <c r="N1929" s="111"/>
      <c r="O1929" s="111"/>
      <c r="P1929" s="111"/>
      <c r="Q1929" s="111"/>
      <c r="R1929" s="111"/>
      <c r="S1929" s="111"/>
      <c r="T1929" s="111"/>
      <c r="U1929" s="111"/>
      <c r="V1929" s="111"/>
      <c r="W1929" s="1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</row>
    <row r="1930" spans="1:78" s="45" customFormat="1" x14ac:dyDescent="0.2">
      <c r="A1930" s="111"/>
      <c r="B1930" s="111"/>
      <c r="C1930" s="111"/>
      <c r="D1930" s="111"/>
      <c r="E1930" s="111"/>
      <c r="F1930" s="111"/>
      <c r="G1930" s="111"/>
      <c r="H1930" s="111"/>
      <c r="I1930" s="111"/>
      <c r="J1930" s="111"/>
      <c r="K1930" s="111"/>
      <c r="L1930" s="111"/>
      <c r="M1930" s="111"/>
      <c r="N1930" s="111"/>
      <c r="O1930" s="111"/>
      <c r="P1930" s="111"/>
      <c r="Q1930" s="111"/>
      <c r="R1930" s="111"/>
      <c r="S1930" s="111"/>
      <c r="T1930" s="111"/>
      <c r="U1930" s="111"/>
      <c r="V1930" s="111"/>
      <c r="W1930" s="1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</row>
    <row r="1931" spans="1:78" s="45" customFormat="1" x14ac:dyDescent="0.2">
      <c r="A1931" s="111"/>
      <c r="B1931" s="111"/>
      <c r="C1931" s="111"/>
      <c r="D1931" s="111"/>
      <c r="E1931" s="111"/>
      <c r="F1931" s="111"/>
      <c r="G1931" s="111"/>
      <c r="H1931" s="111"/>
      <c r="I1931" s="111"/>
      <c r="J1931" s="111"/>
      <c r="K1931" s="111"/>
      <c r="L1931" s="111"/>
      <c r="M1931" s="111"/>
      <c r="N1931" s="111"/>
      <c r="O1931" s="111"/>
      <c r="P1931" s="111"/>
      <c r="Q1931" s="111"/>
      <c r="R1931" s="111"/>
      <c r="S1931" s="111"/>
      <c r="T1931" s="111"/>
      <c r="U1931" s="111"/>
      <c r="V1931" s="111"/>
      <c r="W1931" s="1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</row>
    <row r="1932" spans="1:78" s="45" customFormat="1" x14ac:dyDescent="0.2">
      <c r="A1932" s="111"/>
      <c r="B1932" s="111"/>
      <c r="C1932" s="111"/>
      <c r="D1932" s="111"/>
      <c r="E1932" s="111"/>
      <c r="F1932" s="111"/>
      <c r="G1932" s="111"/>
      <c r="H1932" s="111"/>
      <c r="I1932" s="111"/>
      <c r="J1932" s="111"/>
      <c r="K1932" s="111"/>
      <c r="L1932" s="111"/>
      <c r="M1932" s="111"/>
      <c r="N1932" s="111"/>
      <c r="O1932" s="111"/>
      <c r="P1932" s="111"/>
      <c r="Q1932" s="111"/>
      <c r="R1932" s="111"/>
      <c r="S1932" s="111"/>
      <c r="T1932" s="111"/>
      <c r="U1932" s="111"/>
      <c r="V1932" s="111"/>
      <c r="W1932" s="1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</row>
    <row r="1933" spans="1:78" s="45" customFormat="1" x14ac:dyDescent="0.2">
      <c r="A1933" s="111"/>
      <c r="B1933" s="111"/>
      <c r="C1933" s="111"/>
      <c r="D1933" s="111"/>
      <c r="E1933" s="111"/>
      <c r="F1933" s="111"/>
      <c r="G1933" s="111"/>
      <c r="H1933" s="111"/>
      <c r="I1933" s="111"/>
      <c r="J1933" s="111"/>
      <c r="K1933" s="111"/>
      <c r="L1933" s="111"/>
      <c r="M1933" s="111"/>
      <c r="N1933" s="111"/>
      <c r="O1933" s="111"/>
      <c r="P1933" s="111"/>
      <c r="Q1933" s="111"/>
      <c r="R1933" s="111"/>
      <c r="S1933" s="111"/>
      <c r="T1933" s="111"/>
      <c r="U1933" s="111"/>
      <c r="V1933" s="111"/>
      <c r="W1933" s="1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</row>
    <row r="1934" spans="1:78" s="45" customFormat="1" x14ac:dyDescent="0.2">
      <c r="A1934" s="111"/>
      <c r="B1934" s="111"/>
      <c r="C1934" s="111"/>
      <c r="D1934" s="111"/>
      <c r="E1934" s="111"/>
      <c r="F1934" s="111"/>
      <c r="G1934" s="111"/>
      <c r="H1934" s="111"/>
      <c r="I1934" s="111"/>
      <c r="J1934" s="111"/>
      <c r="K1934" s="111"/>
      <c r="L1934" s="111"/>
      <c r="M1934" s="111"/>
      <c r="N1934" s="111"/>
      <c r="O1934" s="111"/>
      <c r="P1934" s="111"/>
      <c r="Q1934" s="111"/>
      <c r="R1934" s="111"/>
      <c r="S1934" s="111"/>
      <c r="T1934" s="111"/>
      <c r="U1934" s="111"/>
      <c r="V1934" s="111"/>
      <c r="W1934" s="1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</row>
    <row r="1935" spans="1:78" s="45" customFormat="1" x14ac:dyDescent="0.2">
      <c r="A1935" s="111"/>
      <c r="B1935" s="111"/>
      <c r="C1935" s="111"/>
      <c r="D1935" s="111"/>
      <c r="E1935" s="111"/>
      <c r="F1935" s="111"/>
      <c r="G1935" s="111"/>
      <c r="H1935" s="111"/>
      <c r="I1935" s="111"/>
      <c r="J1935" s="111"/>
      <c r="K1935" s="111"/>
      <c r="L1935" s="111"/>
      <c r="M1935" s="111"/>
      <c r="N1935" s="111"/>
      <c r="O1935" s="111"/>
      <c r="P1935" s="111"/>
      <c r="Q1935" s="111"/>
      <c r="R1935" s="111"/>
      <c r="S1935" s="111"/>
      <c r="T1935" s="111"/>
      <c r="U1935" s="111"/>
      <c r="V1935" s="111"/>
      <c r="W1935" s="1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</row>
    <row r="1936" spans="1:78" s="45" customFormat="1" x14ac:dyDescent="0.2">
      <c r="A1936" s="111"/>
      <c r="B1936" s="111"/>
      <c r="C1936" s="111"/>
      <c r="D1936" s="111"/>
      <c r="E1936" s="111"/>
      <c r="F1936" s="111"/>
      <c r="G1936" s="111"/>
      <c r="H1936" s="111"/>
      <c r="I1936" s="111"/>
      <c r="J1936" s="111"/>
      <c r="K1936" s="111"/>
      <c r="L1936" s="111"/>
      <c r="M1936" s="111"/>
      <c r="N1936" s="111"/>
      <c r="O1936" s="111"/>
      <c r="P1936" s="111"/>
      <c r="Q1936" s="111"/>
      <c r="R1936" s="111"/>
      <c r="S1936" s="111"/>
      <c r="T1936" s="111"/>
      <c r="U1936" s="111"/>
      <c r="V1936" s="111"/>
      <c r="W1936" s="1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</row>
    <row r="1937" spans="1:78" s="45" customFormat="1" x14ac:dyDescent="0.2">
      <c r="A1937" s="111"/>
      <c r="B1937" s="111"/>
      <c r="C1937" s="111"/>
      <c r="D1937" s="111"/>
      <c r="E1937" s="111"/>
      <c r="F1937" s="111"/>
      <c r="G1937" s="111"/>
      <c r="H1937" s="111"/>
      <c r="I1937" s="111"/>
      <c r="J1937" s="111"/>
      <c r="K1937" s="111"/>
      <c r="L1937" s="111"/>
      <c r="M1937" s="111"/>
      <c r="N1937" s="111"/>
      <c r="O1937" s="111"/>
      <c r="P1937" s="111"/>
      <c r="Q1937" s="111"/>
      <c r="R1937" s="111"/>
      <c r="S1937" s="111"/>
      <c r="T1937" s="111"/>
      <c r="U1937" s="111"/>
      <c r="V1937" s="111"/>
      <c r="W1937" s="1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</row>
    <row r="1938" spans="1:78" s="45" customFormat="1" x14ac:dyDescent="0.2">
      <c r="A1938" s="111"/>
      <c r="B1938" s="111"/>
      <c r="C1938" s="111"/>
      <c r="D1938" s="111"/>
      <c r="E1938" s="111"/>
      <c r="F1938" s="111"/>
      <c r="G1938" s="111"/>
      <c r="H1938" s="111"/>
      <c r="I1938" s="111"/>
      <c r="J1938" s="111"/>
      <c r="K1938" s="111"/>
      <c r="L1938" s="111"/>
      <c r="M1938" s="111"/>
      <c r="N1938" s="111"/>
      <c r="O1938" s="111"/>
      <c r="P1938" s="111"/>
      <c r="Q1938" s="111"/>
      <c r="R1938" s="111"/>
      <c r="S1938" s="111"/>
      <c r="T1938" s="111"/>
      <c r="U1938" s="111"/>
      <c r="V1938" s="111"/>
      <c r="W1938" s="1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</row>
    <row r="1939" spans="1:78" s="45" customFormat="1" x14ac:dyDescent="0.2">
      <c r="A1939" s="111"/>
      <c r="B1939" s="111"/>
      <c r="C1939" s="111"/>
      <c r="D1939" s="111"/>
      <c r="E1939" s="111"/>
      <c r="F1939" s="111"/>
      <c r="G1939" s="111"/>
      <c r="H1939" s="111"/>
      <c r="I1939" s="111"/>
      <c r="J1939" s="111"/>
      <c r="K1939" s="111"/>
      <c r="L1939" s="111"/>
      <c r="M1939" s="111"/>
      <c r="N1939" s="111"/>
      <c r="O1939" s="111"/>
      <c r="P1939" s="111"/>
      <c r="Q1939" s="111"/>
      <c r="R1939" s="111"/>
      <c r="S1939" s="111"/>
      <c r="T1939" s="111"/>
      <c r="U1939" s="111"/>
      <c r="V1939" s="111"/>
      <c r="W1939" s="1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</row>
    <row r="1940" spans="1:78" s="45" customFormat="1" x14ac:dyDescent="0.2">
      <c r="A1940" s="111"/>
      <c r="B1940" s="111"/>
      <c r="C1940" s="111"/>
      <c r="D1940" s="111"/>
      <c r="E1940" s="111"/>
      <c r="F1940" s="111"/>
      <c r="G1940" s="111"/>
      <c r="H1940" s="111"/>
      <c r="I1940" s="111"/>
      <c r="J1940" s="111"/>
      <c r="K1940" s="111"/>
      <c r="L1940" s="111"/>
      <c r="M1940" s="111"/>
      <c r="N1940" s="111"/>
      <c r="O1940" s="111"/>
      <c r="P1940" s="111"/>
      <c r="Q1940" s="111"/>
      <c r="R1940" s="111"/>
      <c r="S1940" s="111"/>
      <c r="T1940" s="111"/>
      <c r="U1940" s="111"/>
      <c r="V1940" s="111"/>
      <c r="W1940" s="1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</row>
    <row r="1941" spans="1:78" s="45" customFormat="1" x14ac:dyDescent="0.2">
      <c r="A1941" s="111"/>
      <c r="B1941" s="111"/>
      <c r="C1941" s="111"/>
      <c r="D1941" s="111"/>
      <c r="E1941" s="111"/>
      <c r="F1941" s="111"/>
      <c r="G1941" s="111"/>
      <c r="H1941" s="111"/>
      <c r="I1941" s="111"/>
      <c r="J1941" s="111"/>
      <c r="K1941" s="111"/>
      <c r="L1941" s="111"/>
      <c r="M1941" s="111"/>
      <c r="N1941" s="111"/>
      <c r="O1941" s="111"/>
      <c r="P1941" s="111"/>
      <c r="Q1941" s="111"/>
      <c r="R1941" s="111"/>
      <c r="S1941" s="111"/>
      <c r="T1941" s="111"/>
      <c r="U1941" s="111"/>
      <c r="V1941" s="111"/>
      <c r="W1941" s="1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</row>
    <row r="1942" spans="1:78" s="45" customFormat="1" x14ac:dyDescent="0.2">
      <c r="A1942" s="111"/>
      <c r="B1942" s="111"/>
      <c r="C1942" s="111"/>
      <c r="D1942" s="111"/>
      <c r="E1942" s="111"/>
      <c r="F1942" s="111"/>
      <c r="G1942" s="111"/>
      <c r="H1942" s="111"/>
      <c r="I1942" s="111"/>
      <c r="J1942" s="111"/>
      <c r="K1942" s="111"/>
      <c r="L1942" s="111"/>
      <c r="M1942" s="111"/>
      <c r="N1942" s="111"/>
      <c r="O1942" s="111"/>
      <c r="P1942" s="111"/>
      <c r="Q1942" s="111"/>
      <c r="R1942" s="111"/>
      <c r="S1942" s="111"/>
      <c r="T1942" s="111"/>
      <c r="U1942" s="111"/>
      <c r="V1942" s="111"/>
      <c r="W1942" s="1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</row>
    <row r="1943" spans="1:78" s="45" customFormat="1" x14ac:dyDescent="0.2">
      <c r="A1943" s="111"/>
      <c r="B1943" s="111"/>
      <c r="C1943" s="111"/>
      <c r="D1943" s="111"/>
      <c r="E1943" s="111"/>
      <c r="F1943" s="111"/>
      <c r="G1943" s="111"/>
      <c r="H1943" s="111"/>
      <c r="I1943" s="111"/>
      <c r="J1943" s="111"/>
      <c r="K1943" s="111"/>
      <c r="L1943" s="111"/>
      <c r="M1943" s="111"/>
      <c r="N1943" s="111"/>
      <c r="O1943" s="111"/>
      <c r="P1943" s="111"/>
      <c r="Q1943" s="111"/>
      <c r="R1943" s="111"/>
      <c r="S1943" s="111"/>
      <c r="T1943" s="111"/>
      <c r="U1943" s="111"/>
      <c r="V1943" s="111"/>
      <c r="W1943" s="1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</row>
    <row r="1944" spans="1:78" s="45" customFormat="1" x14ac:dyDescent="0.2">
      <c r="A1944" s="111"/>
      <c r="B1944" s="111"/>
      <c r="C1944" s="111"/>
      <c r="D1944" s="111"/>
      <c r="E1944" s="111"/>
      <c r="F1944" s="111"/>
      <c r="G1944" s="111"/>
      <c r="H1944" s="111"/>
      <c r="I1944" s="111"/>
      <c r="J1944" s="111"/>
      <c r="K1944" s="111"/>
      <c r="L1944" s="111"/>
      <c r="M1944" s="111"/>
      <c r="N1944" s="111"/>
      <c r="O1944" s="111"/>
      <c r="P1944" s="111"/>
      <c r="Q1944" s="111"/>
      <c r="R1944" s="111"/>
      <c r="S1944" s="111"/>
      <c r="T1944" s="111"/>
      <c r="U1944" s="111"/>
      <c r="V1944" s="111"/>
      <c r="W1944" s="1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</row>
    <row r="1945" spans="1:78" s="45" customFormat="1" x14ac:dyDescent="0.2">
      <c r="A1945" s="111"/>
      <c r="B1945" s="111"/>
      <c r="C1945" s="111"/>
      <c r="D1945" s="111"/>
      <c r="E1945" s="111"/>
      <c r="F1945" s="111"/>
      <c r="G1945" s="111"/>
      <c r="H1945" s="111"/>
      <c r="I1945" s="111"/>
      <c r="J1945" s="111"/>
      <c r="K1945" s="111"/>
      <c r="L1945" s="111"/>
      <c r="M1945" s="111"/>
      <c r="N1945" s="111"/>
      <c r="O1945" s="111"/>
      <c r="P1945" s="111"/>
      <c r="Q1945" s="111"/>
      <c r="R1945" s="111"/>
      <c r="S1945" s="111"/>
      <c r="T1945" s="111"/>
      <c r="U1945" s="111"/>
      <c r="V1945" s="111"/>
      <c r="W1945" s="1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</row>
    <row r="1946" spans="1:78" s="45" customFormat="1" x14ac:dyDescent="0.2">
      <c r="A1946" s="111"/>
      <c r="B1946" s="111"/>
      <c r="C1946" s="111"/>
      <c r="D1946" s="111"/>
      <c r="E1946" s="111"/>
      <c r="F1946" s="111"/>
      <c r="G1946" s="111"/>
      <c r="H1946" s="111"/>
      <c r="I1946" s="111"/>
      <c r="J1946" s="111"/>
      <c r="K1946" s="111"/>
      <c r="L1946" s="111"/>
      <c r="M1946" s="111"/>
      <c r="N1946" s="111"/>
      <c r="O1946" s="111"/>
      <c r="P1946" s="111"/>
      <c r="Q1946" s="111"/>
      <c r="R1946" s="111"/>
      <c r="S1946" s="111"/>
      <c r="T1946" s="111"/>
      <c r="U1946" s="111"/>
      <c r="V1946" s="111"/>
      <c r="W1946" s="1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</row>
    <row r="1947" spans="1:78" s="45" customFormat="1" x14ac:dyDescent="0.2">
      <c r="A1947" s="111"/>
      <c r="B1947" s="111"/>
      <c r="C1947" s="111"/>
      <c r="D1947" s="111"/>
      <c r="E1947" s="111"/>
      <c r="F1947" s="111"/>
      <c r="G1947" s="111"/>
      <c r="H1947" s="111"/>
      <c r="I1947" s="111"/>
      <c r="J1947" s="111"/>
      <c r="K1947" s="111"/>
      <c r="L1947" s="111"/>
      <c r="M1947" s="111"/>
      <c r="N1947" s="111"/>
      <c r="O1947" s="111"/>
      <c r="P1947" s="111"/>
      <c r="Q1947" s="111"/>
      <c r="R1947" s="111"/>
      <c r="S1947" s="111"/>
      <c r="T1947" s="111"/>
      <c r="U1947" s="111"/>
      <c r="V1947" s="111"/>
      <c r="W1947" s="1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</row>
    <row r="1948" spans="1:78" s="45" customFormat="1" x14ac:dyDescent="0.2">
      <c r="A1948" s="111"/>
      <c r="B1948" s="111"/>
      <c r="C1948" s="111"/>
      <c r="D1948" s="111"/>
      <c r="E1948" s="111"/>
      <c r="F1948" s="111"/>
      <c r="G1948" s="111"/>
      <c r="H1948" s="111"/>
      <c r="I1948" s="111"/>
      <c r="J1948" s="111"/>
      <c r="K1948" s="111"/>
      <c r="L1948" s="111"/>
      <c r="M1948" s="111"/>
      <c r="N1948" s="111"/>
      <c r="O1948" s="111"/>
      <c r="P1948" s="111"/>
      <c r="Q1948" s="111"/>
      <c r="R1948" s="111"/>
      <c r="S1948" s="111"/>
      <c r="T1948" s="111"/>
      <c r="U1948" s="111"/>
      <c r="V1948" s="111"/>
      <c r="W1948" s="1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</row>
    <row r="1949" spans="1:78" s="45" customFormat="1" x14ac:dyDescent="0.2">
      <c r="A1949" s="111"/>
      <c r="B1949" s="111"/>
      <c r="C1949" s="111"/>
      <c r="D1949" s="111"/>
      <c r="E1949" s="111"/>
      <c r="F1949" s="111"/>
      <c r="G1949" s="111"/>
      <c r="H1949" s="111"/>
      <c r="I1949" s="111"/>
      <c r="J1949" s="111"/>
      <c r="K1949" s="111"/>
      <c r="L1949" s="111"/>
      <c r="M1949" s="111"/>
      <c r="N1949" s="111"/>
      <c r="O1949" s="111"/>
      <c r="P1949" s="111"/>
      <c r="Q1949" s="111"/>
      <c r="R1949" s="111"/>
      <c r="S1949" s="111"/>
      <c r="T1949" s="111"/>
      <c r="U1949" s="111"/>
      <c r="V1949" s="111"/>
      <c r="W1949" s="1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</row>
    <row r="1950" spans="1:78" s="45" customFormat="1" x14ac:dyDescent="0.2">
      <c r="A1950" s="111"/>
      <c r="B1950" s="111"/>
      <c r="C1950" s="111"/>
      <c r="D1950" s="111"/>
      <c r="E1950" s="111"/>
      <c r="F1950" s="111"/>
      <c r="G1950" s="111"/>
      <c r="H1950" s="111"/>
      <c r="I1950" s="111"/>
      <c r="J1950" s="111"/>
      <c r="K1950" s="111"/>
      <c r="L1950" s="111"/>
      <c r="M1950" s="111"/>
      <c r="N1950" s="111"/>
      <c r="O1950" s="111"/>
      <c r="P1950" s="111"/>
      <c r="Q1950" s="111"/>
      <c r="R1950" s="111"/>
      <c r="S1950" s="111"/>
      <c r="T1950" s="111"/>
      <c r="U1950" s="111"/>
      <c r="V1950" s="111"/>
      <c r="W1950" s="1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</row>
    <row r="1951" spans="1:78" s="45" customFormat="1" x14ac:dyDescent="0.2">
      <c r="A1951" s="111"/>
      <c r="B1951" s="111"/>
      <c r="C1951" s="111"/>
      <c r="D1951" s="111"/>
      <c r="E1951" s="111"/>
      <c r="F1951" s="111"/>
      <c r="G1951" s="111"/>
      <c r="H1951" s="111"/>
      <c r="I1951" s="111"/>
      <c r="J1951" s="111"/>
      <c r="K1951" s="111"/>
      <c r="L1951" s="111"/>
      <c r="M1951" s="111"/>
      <c r="N1951" s="111"/>
      <c r="O1951" s="111"/>
      <c r="P1951" s="111"/>
      <c r="Q1951" s="111"/>
      <c r="R1951" s="111"/>
      <c r="S1951" s="111"/>
      <c r="T1951" s="111"/>
      <c r="U1951" s="111"/>
      <c r="V1951" s="111"/>
      <c r="W1951" s="1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</row>
    <row r="1952" spans="1:78" s="45" customFormat="1" x14ac:dyDescent="0.2">
      <c r="A1952" s="111"/>
      <c r="B1952" s="111"/>
      <c r="C1952" s="111"/>
      <c r="D1952" s="111"/>
      <c r="E1952" s="111"/>
      <c r="F1952" s="111"/>
      <c r="G1952" s="111"/>
      <c r="H1952" s="111"/>
      <c r="I1952" s="111"/>
      <c r="J1952" s="111"/>
      <c r="K1952" s="111"/>
      <c r="L1952" s="111"/>
      <c r="M1952" s="111"/>
      <c r="N1952" s="111"/>
      <c r="O1952" s="111"/>
      <c r="P1952" s="111"/>
      <c r="Q1952" s="111"/>
      <c r="R1952" s="111"/>
      <c r="S1952" s="111"/>
      <c r="T1952" s="111"/>
      <c r="U1952" s="111"/>
      <c r="V1952" s="111"/>
      <c r="W1952" s="1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</row>
    <row r="1953" spans="1:78" s="45" customFormat="1" x14ac:dyDescent="0.2">
      <c r="A1953" s="111"/>
      <c r="B1953" s="111"/>
      <c r="C1953" s="111"/>
      <c r="D1953" s="111"/>
      <c r="E1953" s="111"/>
      <c r="F1953" s="111"/>
      <c r="G1953" s="111"/>
      <c r="H1953" s="111"/>
      <c r="I1953" s="111"/>
      <c r="J1953" s="111"/>
      <c r="K1953" s="111"/>
      <c r="L1953" s="111"/>
      <c r="M1953" s="111"/>
      <c r="N1953" s="111"/>
      <c r="O1953" s="111"/>
      <c r="P1953" s="111"/>
      <c r="Q1953" s="111"/>
      <c r="R1953" s="111"/>
      <c r="S1953" s="111"/>
      <c r="T1953" s="111"/>
      <c r="U1953" s="111"/>
      <c r="V1953" s="111"/>
      <c r="W1953" s="1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</row>
    <row r="1954" spans="1:78" s="45" customFormat="1" x14ac:dyDescent="0.2">
      <c r="A1954" s="111"/>
      <c r="B1954" s="111"/>
      <c r="C1954" s="111"/>
      <c r="D1954" s="111"/>
      <c r="E1954" s="111"/>
      <c r="F1954" s="111"/>
      <c r="G1954" s="111"/>
      <c r="H1954" s="111"/>
      <c r="I1954" s="111"/>
      <c r="J1954" s="111"/>
      <c r="K1954" s="111"/>
      <c r="L1954" s="111"/>
      <c r="M1954" s="111"/>
      <c r="N1954" s="111"/>
      <c r="O1954" s="111"/>
      <c r="P1954" s="111"/>
      <c r="Q1954" s="111"/>
      <c r="R1954" s="111"/>
      <c r="S1954" s="111"/>
      <c r="T1954" s="111"/>
      <c r="U1954" s="111"/>
      <c r="V1954" s="111"/>
      <c r="W1954" s="1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</row>
    <row r="1955" spans="1:78" s="45" customFormat="1" x14ac:dyDescent="0.2">
      <c r="A1955" s="111"/>
      <c r="B1955" s="111"/>
      <c r="C1955" s="111"/>
      <c r="D1955" s="111"/>
      <c r="E1955" s="111"/>
      <c r="F1955" s="111"/>
      <c r="G1955" s="111"/>
      <c r="H1955" s="111"/>
      <c r="I1955" s="111"/>
      <c r="J1955" s="111"/>
      <c r="K1955" s="111"/>
      <c r="L1955" s="111"/>
      <c r="M1955" s="111"/>
      <c r="N1955" s="111"/>
      <c r="O1955" s="111"/>
      <c r="P1955" s="111"/>
      <c r="Q1955" s="111"/>
      <c r="R1955" s="111"/>
      <c r="S1955" s="111"/>
      <c r="T1955" s="111"/>
      <c r="U1955" s="111"/>
      <c r="V1955" s="111"/>
      <c r="W1955" s="1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</row>
    <row r="1956" spans="1:78" s="45" customFormat="1" x14ac:dyDescent="0.2">
      <c r="A1956" s="111"/>
      <c r="B1956" s="111"/>
      <c r="C1956" s="111"/>
      <c r="D1956" s="111"/>
      <c r="E1956" s="111"/>
      <c r="F1956" s="111"/>
      <c r="G1956" s="111"/>
      <c r="H1956" s="111"/>
      <c r="I1956" s="111"/>
      <c r="J1956" s="111"/>
      <c r="K1956" s="111"/>
      <c r="L1956" s="111"/>
      <c r="M1956" s="111"/>
      <c r="N1956" s="111"/>
      <c r="O1956" s="111"/>
      <c r="P1956" s="111"/>
      <c r="Q1956" s="111"/>
      <c r="R1956" s="111"/>
      <c r="S1956" s="111"/>
      <c r="T1956" s="111"/>
      <c r="U1956" s="111"/>
      <c r="V1956" s="111"/>
      <c r="W1956" s="1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</row>
    <row r="1957" spans="1:78" s="45" customFormat="1" x14ac:dyDescent="0.2">
      <c r="A1957" s="111"/>
      <c r="B1957" s="111"/>
      <c r="C1957" s="111"/>
      <c r="D1957" s="111"/>
      <c r="E1957" s="111"/>
      <c r="F1957" s="111"/>
      <c r="G1957" s="111"/>
      <c r="H1957" s="111"/>
      <c r="I1957" s="111"/>
      <c r="J1957" s="111"/>
      <c r="K1957" s="111"/>
      <c r="L1957" s="111"/>
      <c r="M1957" s="111"/>
      <c r="N1957" s="111"/>
      <c r="O1957" s="111"/>
      <c r="P1957" s="111"/>
      <c r="Q1957" s="111"/>
      <c r="R1957" s="111"/>
      <c r="S1957" s="111"/>
      <c r="T1957" s="111"/>
      <c r="U1957" s="111"/>
      <c r="V1957" s="111"/>
      <c r="W1957" s="1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</row>
    <row r="1958" spans="1:78" s="45" customFormat="1" x14ac:dyDescent="0.2">
      <c r="A1958" s="111"/>
      <c r="B1958" s="111"/>
      <c r="C1958" s="111"/>
      <c r="D1958" s="111"/>
      <c r="E1958" s="111"/>
      <c r="F1958" s="111"/>
      <c r="G1958" s="111"/>
      <c r="H1958" s="111"/>
      <c r="I1958" s="111"/>
      <c r="J1958" s="111"/>
      <c r="K1958" s="111"/>
      <c r="L1958" s="111"/>
      <c r="M1958" s="111"/>
      <c r="N1958" s="111"/>
      <c r="O1958" s="111"/>
      <c r="P1958" s="111"/>
      <c r="Q1958" s="111"/>
      <c r="R1958" s="111"/>
      <c r="S1958" s="111"/>
      <c r="T1958" s="111"/>
      <c r="U1958" s="111"/>
      <c r="V1958" s="111"/>
      <c r="W1958" s="1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</row>
    <row r="1959" spans="1:78" s="45" customFormat="1" x14ac:dyDescent="0.2">
      <c r="A1959" s="111"/>
      <c r="B1959" s="111"/>
      <c r="C1959" s="111"/>
      <c r="D1959" s="111"/>
      <c r="E1959" s="111"/>
      <c r="F1959" s="111"/>
      <c r="G1959" s="111"/>
      <c r="H1959" s="111"/>
      <c r="I1959" s="111"/>
      <c r="J1959" s="111"/>
      <c r="K1959" s="111"/>
      <c r="L1959" s="111"/>
      <c r="M1959" s="111"/>
      <c r="N1959" s="111"/>
      <c r="O1959" s="111"/>
      <c r="P1959" s="111"/>
      <c r="Q1959" s="111"/>
      <c r="R1959" s="111"/>
      <c r="S1959" s="111"/>
      <c r="T1959" s="111"/>
      <c r="U1959" s="111"/>
      <c r="V1959" s="111"/>
      <c r="W1959" s="1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</row>
    <row r="1960" spans="1:78" s="45" customFormat="1" x14ac:dyDescent="0.2">
      <c r="A1960" s="111"/>
      <c r="B1960" s="111"/>
      <c r="C1960" s="111"/>
      <c r="D1960" s="111"/>
      <c r="E1960" s="111"/>
      <c r="F1960" s="111"/>
      <c r="G1960" s="111"/>
      <c r="H1960" s="111"/>
      <c r="I1960" s="111"/>
      <c r="J1960" s="111"/>
      <c r="K1960" s="111"/>
      <c r="L1960" s="111"/>
      <c r="M1960" s="111"/>
      <c r="N1960" s="111"/>
      <c r="O1960" s="111"/>
      <c r="P1960" s="111"/>
      <c r="Q1960" s="111"/>
      <c r="R1960" s="111"/>
      <c r="S1960" s="111"/>
      <c r="T1960" s="111"/>
      <c r="U1960" s="111"/>
      <c r="V1960" s="111"/>
      <c r="W1960" s="1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</row>
    <row r="1961" spans="1:78" s="45" customFormat="1" x14ac:dyDescent="0.2">
      <c r="A1961" s="111"/>
      <c r="B1961" s="111"/>
      <c r="C1961" s="111"/>
      <c r="D1961" s="111"/>
      <c r="E1961" s="111"/>
      <c r="F1961" s="111"/>
      <c r="G1961" s="111"/>
      <c r="H1961" s="111"/>
      <c r="I1961" s="111"/>
      <c r="J1961" s="111"/>
      <c r="K1961" s="111"/>
      <c r="L1961" s="111"/>
      <c r="M1961" s="111"/>
      <c r="N1961" s="111"/>
      <c r="O1961" s="111"/>
      <c r="P1961" s="111"/>
      <c r="Q1961" s="111"/>
      <c r="R1961" s="111"/>
      <c r="S1961" s="111"/>
      <c r="T1961" s="111"/>
      <c r="U1961" s="111"/>
      <c r="V1961" s="111"/>
      <c r="W1961" s="1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</row>
    <row r="1962" spans="1:78" s="45" customFormat="1" x14ac:dyDescent="0.2">
      <c r="A1962" s="111"/>
      <c r="B1962" s="111"/>
      <c r="C1962" s="111"/>
      <c r="D1962" s="111"/>
      <c r="E1962" s="111"/>
      <c r="F1962" s="111"/>
      <c r="G1962" s="111"/>
      <c r="H1962" s="111"/>
      <c r="I1962" s="111"/>
      <c r="J1962" s="111"/>
      <c r="K1962" s="111"/>
      <c r="L1962" s="111"/>
      <c r="M1962" s="111"/>
      <c r="N1962" s="111"/>
      <c r="O1962" s="111"/>
      <c r="P1962" s="111"/>
      <c r="Q1962" s="111"/>
      <c r="R1962" s="111"/>
      <c r="S1962" s="111"/>
      <c r="T1962" s="111"/>
      <c r="U1962" s="111"/>
      <c r="V1962" s="111"/>
      <c r="W1962" s="1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</row>
    <row r="1963" spans="1:78" s="45" customFormat="1" x14ac:dyDescent="0.2">
      <c r="A1963" s="111"/>
      <c r="B1963" s="111"/>
      <c r="C1963" s="111"/>
      <c r="D1963" s="111"/>
      <c r="E1963" s="111"/>
      <c r="F1963" s="111"/>
      <c r="G1963" s="111"/>
      <c r="H1963" s="111"/>
      <c r="I1963" s="111"/>
      <c r="J1963" s="111"/>
      <c r="K1963" s="111"/>
      <c r="L1963" s="111"/>
      <c r="M1963" s="111"/>
      <c r="N1963" s="111"/>
      <c r="O1963" s="111"/>
      <c r="P1963" s="111"/>
      <c r="Q1963" s="111"/>
      <c r="R1963" s="111"/>
      <c r="S1963" s="111"/>
      <c r="T1963" s="111"/>
      <c r="U1963" s="111"/>
      <c r="V1963" s="111"/>
      <c r="W1963" s="1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</row>
    <row r="1964" spans="1:78" s="45" customFormat="1" x14ac:dyDescent="0.2">
      <c r="A1964" s="111"/>
      <c r="B1964" s="111"/>
      <c r="C1964" s="111"/>
      <c r="D1964" s="111"/>
      <c r="E1964" s="111"/>
      <c r="F1964" s="111"/>
      <c r="G1964" s="111"/>
      <c r="H1964" s="111"/>
      <c r="I1964" s="111"/>
      <c r="J1964" s="111"/>
      <c r="K1964" s="111"/>
      <c r="L1964" s="111"/>
      <c r="M1964" s="111"/>
      <c r="N1964" s="111"/>
      <c r="O1964" s="111"/>
      <c r="P1964" s="111"/>
      <c r="Q1964" s="111"/>
      <c r="R1964" s="111"/>
      <c r="S1964" s="111"/>
      <c r="T1964" s="111"/>
      <c r="U1964" s="111"/>
      <c r="V1964" s="111"/>
      <c r="W1964" s="1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</row>
    <row r="1965" spans="1:78" s="45" customFormat="1" x14ac:dyDescent="0.2">
      <c r="A1965" s="111"/>
      <c r="B1965" s="111"/>
      <c r="C1965" s="111"/>
      <c r="D1965" s="111"/>
      <c r="E1965" s="111"/>
      <c r="F1965" s="111"/>
      <c r="G1965" s="111"/>
      <c r="H1965" s="111"/>
      <c r="I1965" s="111"/>
      <c r="J1965" s="111"/>
      <c r="K1965" s="111"/>
      <c r="L1965" s="111"/>
      <c r="M1965" s="111"/>
      <c r="N1965" s="111"/>
      <c r="O1965" s="111"/>
      <c r="P1965" s="111"/>
      <c r="Q1965" s="111"/>
      <c r="R1965" s="111"/>
      <c r="S1965" s="111"/>
      <c r="T1965" s="111"/>
      <c r="U1965" s="111"/>
      <c r="V1965" s="111"/>
      <c r="W1965" s="1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</row>
    <row r="1966" spans="1:78" s="45" customFormat="1" x14ac:dyDescent="0.2">
      <c r="A1966" s="111"/>
      <c r="B1966" s="111"/>
      <c r="C1966" s="111"/>
      <c r="D1966" s="111"/>
      <c r="E1966" s="111"/>
      <c r="F1966" s="111"/>
      <c r="G1966" s="111"/>
      <c r="H1966" s="111"/>
      <c r="I1966" s="111"/>
      <c r="J1966" s="111"/>
      <c r="K1966" s="111"/>
      <c r="L1966" s="111"/>
      <c r="M1966" s="111"/>
      <c r="N1966" s="111"/>
      <c r="O1966" s="111"/>
      <c r="P1966" s="111"/>
      <c r="Q1966" s="111"/>
      <c r="R1966" s="111"/>
      <c r="S1966" s="111"/>
      <c r="T1966" s="111"/>
      <c r="U1966" s="111"/>
      <c r="V1966" s="111"/>
      <c r="W1966" s="1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</row>
    <row r="1967" spans="1:78" s="45" customFormat="1" x14ac:dyDescent="0.2">
      <c r="A1967" s="111"/>
      <c r="B1967" s="111"/>
      <c r="C1967" s="111"/>
      <c r="D1967" s="111"/>
      <c r="E1967" s="111"/>
      <c r="F1967" s="111"/>
      <c r="G1967" s="111"/>
      <c r="H1967" s="111"/>
      <c r="I1967" s="111"/>
      <c r="J1967" s="111"/>
      <c r="K1967" s="111"/>
      <c r="L1967" s="111"/>
      <c r="M1967" s="111"/>
      <c r="N1967" s="111"/>
      <c r="O1967" s="111"/>
      <c r="P1967" s="111"/>
      <c r="Q1967" s="111"/>
      <c r="R1967" s="111"/>
      <c r="S1967" s="111"/>
      <c r="T1967" s="111"/>
      <c r="U1967" s="111"/>
      <c r="V1967" s="111"/>
      <c r="W1967" s="1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</row>
    <row r="1968" spans="1:78" s="45" customFormat="1" x14ac:dyDescent="0.2">
      <c r="A1968" s="111"/>
      <c r="B1968" s="111"/>
      <c r="C1968" s="111"/>
      <c r="D1968" s="111"/>
      <c r="E1968" s="111"/>
      <c r="F1968" s="111"/>
      <c r="G1968" s="111"/>
      <c r="H1968" s="111"/>
      <c r="I1968" s="111"/>
      <c r="J1968" s="111"/>
      <c r="K1968" s="111"/>
      <c r="L1968" s="111"/>
      <c r="M1968" s="111"/>
      <c r="N1968" s="111"/>
      <c r="O1968" s="111"/>
      <c r="P1968" s="111"/>
      <c r="Q1968" s="111"/>
      <c r="R1968" s="111"/>
      <c r="S1968" s="111"/>
      <c r="T1968" s="111"/>
      <c r="U1968" s="111"/>
      <c r="V1968" s="111"/>
      <c r="W1968" s="1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</row>
    <row r="1969" spans="1:78" s="45" customFormat="1" x14ac:dyDescent="0.2">
      <c r="A1969" s="111"/>
      <c r="B1969" s="111"/>
      <c r="C1969" s="111"/>
      <c r="D1969" s="111"/>
      <c r="E1969" s="111"/>
      <c r="F1969" s="111"/>
      <c r="G1969" s="111"/>
      <c r="H1969" s="111"/>
      <c r="I1969" s="111"/>
      <c r="J1969" s="111"/>
      <c r="K1969" s="111"/>
      <c r="L1969" s="111"/>
      <c r="M1969" s="111"/>
      <c r="N1969" s="111"/>
      <c r="O1969" s="111"/>
      <c r="P1969" s="111"/>
      <c r="Q1969" s="111"/>
      <c r="R1969" s="111"/>
      <c r="S1969" s="111"/>
      <c r="T1969" s="111"/>
      <c r="U1969" s="111"/>
      <c r="V1969" s="111"/>
      <c r="W1969" s="1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</row>
    <row r="1970" spans="1:78" s="45" customFormat="1" x14ac:dyDescent="0.2">
      <c r="A1970" s="111"/>
      <c r="B1970" s="111"/>
      <c r="C1970" s="111"/>
      <c r="D1970" s="111"/>
      <c r="E1970" s="111"/>
      <c r="F1970" s="111"/>
      <c r="G1970" s="111"/>
      <c r="H1970" s="111"/>
      <c r="I1970" s="111"/>
      <c r="J1970" s="111"/>
      <c r="K1970" s="111"/>
      <c r="L1970" s="111"/>
      <c r="M1970" s="111"/>
      <c r="N1970" s="111"/>
      <c r="O1970" s="111"/>
      <c r="P1970" s="111"/>
      <c r="Q1970" s="111"/>
      <c r="R1970" s="111"/>
      <c r="S1970" s="111"/>
      <c r="T1970" s="111"/>
      <c r="U1970" s="111"/>
      <c r="V1970" s="111"/>
      <c r="W1970" s="1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</row>
    <row r="1971" spans="1:78" s="45" customFormat="1" x14ac:dyDescent="0.2">
      <c r="A1971" s="111"/>
      <c r="B1971" s="111"/>
      <c r="C1971" s="111"/>
      <c r="D1971" s="111"/>
      <c r="E1971" s="111"/>
      <c r="F1971" s="111"/>
      <c r="G1971" s="111"/>
      <c r="H1971" s="111"/>
      <c r="I1971" s="111"/>
      <c r="J1971" s="111"/>
      <c r="K1971" s="111"/>
      <c r="L1971" s="111"/>
      <c r="M1971" s="111"/>
      <c r="N1971" s="111"/>
      <c r="O1971" s="111"/>
      <c r="P1971" s="111"/>
      <c r="Q1971" s="111"/>
      <c r="R1971" s="111"/>
      <c r="S1971" s="111"/>
      <c r="T1971" s="111"/>
      <c r="U1971" s="111"/>
      <c r="V1971" s="111"/>
      <c r="W1971" s="1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</row>
    <row r="1972" spans="1:78" s="45" customFormat="1" x14ac:dyDescent="0.2">
      <c r="A1972" s="111"/>
      <c r="B1972" s="111"/>
      <c r="C1972" s="111"/>
      <c r="D1972" s="111"/>
      <c r="E1972" s="111"/>
      <c r="F1972" s="111"/>
      <c r="G1972" s="111"/>
      <c r="H1972" s="111"/>
      <c r="I1972" s="111"/>
      <c r="J1972" s="111"/>
      <c r="K1972" s="111"/>
      <c r="L1972" s="111"/>
      <c r="M1972" s="111"/>
      <c r="N1972" s="111"/>
      <c r="O1972" s="111"/>
      <c r="P1972" s="111"/>
      <c r="Q1972" s="111"/>
      <c r="R1972" s="111"/>
      <c r="S1972" s="111"/>
      <c r="T1972" s="111"/>
      <c r="U1972" s="111"/>
      <c r="V1972" s="111"/>
      <c r="W1972" s="1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</row>
    <row r="1973" spans="1:78" s="45" customFormat="1" x14ac:dyDescent="0.2">
      <c r="A1973" s="111"/>
      <c r="B1973" s="111"/>
      <c r="C1973" s="111"/>
      <c r="D1973" s="111"/>
      <c r="E1973" s="111"/>
      <c r="F1973" s="111"/>
      <c r="G1973" s="111"/>
      <c r="H1973" s="111"/>
      <c r="I1973" s="111"/>
      <c r="J1973" s="111"/>
      <c r="K1973" s="111"/>
      <c r="L1973" s="111"/>
      <c r="M1973" s="111"/>
      <c r="N1973" s="111"/>
      <c r="O1973" s="111"/>
      <c r="P1973" s="111"/>
      <c r="Q1973" s="111"/>
      <c r="R1973" s="111"/>
      <c r="S1973" s="111"/>
      <c r="T1973" s="111"/>
      <c r="U1973" s="111"/>
      <c r="V1973" s="111"/>
      <c r="W1973" s="1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</row>
    <row r="1974" spans="1:78" s="45" customFormat="1" x14ac:dyDescent="0.2">
      <c r="A1974" s="111"/>
      <c r="B1974" s="111"/>
      <c r="C1974" s="111"/>
      <c r="D1974" s="111"/>
      <c r="E1974" s="111"/>
      <c r="F1974" s="111"/>
      <c r="G1974" s="111"/>
      <c r="H1974" s="111"/>
      <c r="I1974" s="111"/>
      <c r="J1974" s="111"/>
      <c r="K1974" s="111"/>
      <c r="L1974" s="111"/>
      <c r="M1974" s="111"/>
      <c r="N1974" s="111"/>
      <c r="O1974" s="111"/>
      <c r="P1974" s="111"/>
      <c r="Q1974" s="111"/>
      <c r="R1974" s="111"/>
      <c r="S1974" s="111"/>
      <c r="T1974" s="111"/>
      <c r="U1974" s="111"/>
      <c r="V1974" s="111"/>
      <c r="W1974" s="1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</row>
    <row r="1975" spans="1:78" s="45" customFormat="1" x14ac:dyDescent="0.2">
      <c r="A1975" s="111"/>
      <c r="B1975" s="111"/>
      <c r="C1975" s="111"/>
      <c r="D1975" s="111"/>
      <c r="E1975" s="111"/>
      <c r="F1975" s="111"/>
      <c r="G1975" s="111"/>
      <c r="H1975" s="111"/>
      <c r="I1975" s="111"/>
      <c r="J1975" s="111"/>
      <c r="K1975" s="111"/>
      <c r="L1975" s="111"/>
      <c r="M1975" s="111"/>
      <c r="N1975" s="111"/>
      <c r="O1975" s="111"/>
      <c r="P1975" s="111"/>
      <c r="Q1975" s="111"/>
      <c r="R1975" s="111"/>
      <c r="S1975" s="111"/>
      <c r="T1975" s="111"/>
      <c r="U1975" s="111"/>
      <c r="V1975" s="111"/>
      <c r="W1975" s="1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</row>
    <row r="1976" spans="1:78" s="45" customFormat="1" x14ac:dyDescent="0.2">
      <c r="A1976" s="111"/>
      <c r="B1976" s="111"/>
      <c r="C1976" s="111"/>
      <c r="D1976" s="111"/>
      <c r="E1976" s="111"/>
      <c r="F1976" s="111"/>
      <c r="G1976" s="111"/>
      <c r="H1976" s="111"/>
      <c r="I1976" s="111"/>
      <c r="J1976" s="111"/>
      <c r="K1976" s="111"/>
      <c r="L1976" s="111"/>
      <c r="M1976" s="111"/>
      <c r="N1976" s="111"/>
      <c r="O1976" s="111"/>
      <c r="P1976" s="111"/>
      <c r="Q1976" s="111"/>
      <c r="R1976" s="111"/>
      <c r="S1976" s="111"/>
      <c r="T1976" s="111"/>
      <c r="U1976" s="111"/>
      <c r="V1976" s="111"/>
      <c r="W1976" s="1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</row>
    <row r="1977" spans="1:78" s="45" customFormat="1" x14ac:dyDescent="0.2">
      <c r="A1977" s="111"/>
      <c r="B1977" s="111"/>
      <c r="C1977" s="111"/>
      <c r="D1977" s="111"/>
      <c r="E1977" s="111"/>
      <c r="F1977" s="111"/>
      <c r="G1977" s="111"/>
      <c r="H1977" s="111"/>
      <c r="I1977" s="111"/>
      <c r="J1977" s="111"/>
      <c r="K1977" s="111"/>
      <c r="L1977" s="111"/>
      <c r="M1977" s="111"/>
      <c r="N1977" s="111"/>
      <c r="O1977" s="111"/>
      <c r="P1977" s="111"/>
      <c r="Q1977" s="111"/>
      <c r="R1977" s="111"/>
      <c r="S1977" s="111"/>
      <c r="T1977" s="111"/>
      <c r="U1977" s="111"/>
      <c r="V1977" s="111"/>
      <c r="W1977" s="1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</row>
    <row r="1978" spans="1:78" s="45" customFormat="1" x14ac:dyDescent="0.2">
      <c r="A1978" s="111"/>
      <c r="B1978" s="111"/>
      <c r="C1978" s="111"/>
      <c r="D1978" s="111"/>
      <c r="E1978" s="111"/>
      <c r="F1978" s="111"/>
      <c r="G1978" s="111"/>
      <c r="H1978" s="111"/>
      <c r="I1978" s="111"/>
      <c r="J1978" s="111"/>
      <c r="K1978" s="111"/>
      <c r="L1978" s="111"/>
      <c r="M1978" s="111"/>
      <c r="N1978" s="111"/>
      <c r="O1978" s="111"/>
      <c r="P1978" s="111"/>
      <c r="Q1978" s="111"/>
      <c r="R1978" s="111"/>
      <c r="S1978" s="111"/>
      <c r="T1978" s="111"/>
      <c r="U1978" s="111"/>
      <c r="V1978" s="111"/>
      <c r="W1978" s="1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</row>
    <row r="1979" spans="1:78" s="45" customFormat="1" x14ac:dyDescent="0.2">
      <c r="A1979" s="111"/>
      <c r="B1979" s="111"/>
      <c r="C1979" s="111"/>
      <c r="D1979" s="111"/>
      <c r="E1979" s="111"/>
      <c r="F1979" s="111"/>
      <c r="G1979" s="111"/>
      <c r="H1979" s="111"/>
      <c r="I1979" s="111"/>
      <c r="J1979" s="111"/>
      <c r="K1979" s="111"/>
      <c r="L1979" s="111"/>
      <c r="M1979" s="111"/>
      <c r="N1979" s="111"/>
      <c r="O1979" s="111"/>
      <c r="P1979" s="111"/>
      <c r="Q1979" s="111"/>
      <c r="R1979" s="111"/>
      <c r="S1979" s="111"/>
      <c r="T1979" s="111"/>
      <c r="U1979" s="111"/>
      <c r="V1979" s="111"/>
      <c r="W1979" s="1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</row>
    <row r="1980" spans="1:78" s="45" customFormat="1" x14ac:dyDescent="0.2">
      <c r="A1980" s="111"/>
      <c r="B1980" s="111"/>
      <c r="C1980" s="111"/>
      <c r="D1980" s="111"/>
      <c r="E1980" s="111"/>
      <c r="F1980" s="111"/>
      <c r="G1980" s="111"/>
      <c r="H1980" s="111"/>
      <c r="I1980" s="111"/>
      <c r="J1980" s="111"/>
      <c r="K1980" s="111"/>
      <c r="L1980" s="111"/>
      <c r="M1980" s="111"/>
      <c r="N1980" s="111"/>
      <c r="O1980" s="111"/>
      <c r="P1980" s="111"/>
      <c r="Q1980" s="111"/>
      <c r="R1980" s="111"/>
      <c r="S1980" s="111"/>
      <c r="T1980" s="111"/>
      <c r="U1980" s="111"/>
      <c r="V1980" s="111"/>
      <c r="W1980" s="1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</row>
    <row r="1981" spans="1:78" s="45" customFormat="1" x14ac:dyDescent="0.2">
      <c r="A1981" s="111"/>
      <c r="B1981" s="111"/>
      <c r="C1981" s="111"/>
      <c r="D1981" s="111"/>
      <c r="E1981" s="111"/>
      <c r="F1981" s="111"/>
      <c r="G1981" s="111"/>
      <c r="H1981" s="111"/>
      <c r="I1981" s="111"/>
      <c r="J1981" s="111"/>
      <c r="K1981" s="111"/>
      <c r="L1981" s="111"/>
      <c r="M1981" s="111"/>
      <c r="N1981" s="111"/>
      <c r="O1981" s="111"/>
      <c r="P1981" s="111"/>
      <c r="Q1981" s="111"/>
      <c r="R1981" s="111"/>
      <c r="S1981" s="111"/>
      <c r="T1981" s="111"/>
      <c r="U1981" s="111"/>
      <c r="V1981" s="111"/>
      <c r="W1981" s="1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</row>
    <row r="1982" spans="1:78" s="45" customFormat="1" x14ac:dyDescent="0.2">
      <c r="A1982" s="111"/>
      <c r="B1982" s="111"/>
      <c r="C1982" s="111"/>
      <c r="D1982" s="111"/>
      <c r="E1982" s="111"/>
      <c r="F1982" s="111"/>
      <c r="G1982" s="111"/>
      <c r="H1982" s="111"/>
      <c r="I1982" s="111"/>
      <c r="J1982" s="111"/>
      <c r="K1982" s="111"/>
      <c r="L1982" s="111"/>
      <c r="M1982" s="111"/>
      <c r="N1982" s="111"/>
      <c r="O1982" s="111"/>
      <c r="P1982" s="111"/>
      <c r="Q1982" s="111"/>
      <c r="R1982" s="111"/>
      <c r="S1982" s="111"/>
      <c r="T1982" s="111"/>
      <c r="U1982" s="111"/>
      <c r="V1982" s="111"/>
      <c r="W1982" s="1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</row>
    <row r="1983" spans="1:78" s="45" customFormat="1" x14ac:dyDescent="0.2">
      <c r="A1983" s="111"/>
      <c r="B1983" s="111"/>
      <c r="C1983" s="111"/>
      <c r="D1983" s="111"/>
      <c r="E1983" s="111"/>
      <c r="F1983" s="111"/>
      <c r="G1983" s="111"/>
      <c r="H1983" s="111"/>
      <c r="I1983" s="111"/>
      <c r="J1983" s="111"/>
      <c r="K1983" s="111"/>
      <c r="L1983" s="111"/>
      <c r="M1983" s="111"/>
      <c r="N1983" s="111"/>
      <c r="O1983" s="111"/>
      <c r="P1983" s="111"/>
      <c r="Q1983" s="111"/>
      <c r="R1983" s="111"/>
      <c r="S1983" s="111"/>
      <c r="T1983" s="111"/>
      <c r="U1983" s="111"/>
      <c r="V1983" s="111"/>
      <c r="W1983" s="1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</row>
    <row r="1984" spans="1:78" s="45" customFormat="1" x14ac:dyDescent="0.2">
      <c r="A1984" s="111"/>
      <c r="B1984" s="111"/>
      <c r="C1984" s="111"/>
      <c r="D1984" s="111"/>
      <c r="E1984" s="111"/>
      <c r="F1984" s="111"/>
      <c r="G1984" s="111"/>
      <c r="H1984" s="111"/>
      <c r="I1984" s="111"/>
      <c r="J1984" s="111"/>
      <c r="K1984" s="111"/>
      <c r="L1984" s="111"/>
      <c r="M1984" s="111"/>
      <c r="N1984" s="111"/>
      <c r="O1984" s="111"/>
      <c r="P1984" s="111"/>
      <c r="Q1984" s="111"/>
      <c r="R1984" s="111"/>
      <c r="S1984" s="111"/>
      <c r="T1984" s="111"/>
      <c r="U1984" s="111"/>
      <c r="V1984" s="111"/>
      <c r="W1984" s="1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</row>
    <row r="1985" spans="1:78" s="45" customFormat="1" x14ac:dyDescent="0.2">
      <c r="A1985" s="111"/>
      <c r="B1985" s="111"/>
      <c r="C1985" s="111"/>
      <c r="D1985" s="111"/>
      <c r="E1985" s="111"/>
      <c r="F1985" s="111"/>
      <c r="G1985" s="111"/>
      <c r="H1985" s="111"/>
      <c r="I1985" s="111"/>
      <c r="J1985" s="111"/>
      <c r="K1985" s="111"/>
      <c r="L1985" s="111"/>
      <c r="M1985" s="111"/>
      <c r="N1985" s="111"/>
      <c r="O1985" s="111"/>
      <c r="P1985" s="111"/>
      <c r="Q1985" s="111"/>
      <c r="R1985" s="111"/>
      <c r="S1985" s="111"/>
      <c r="T1985" s="111"/>
      <c r="U1985" s="111"/>
      <c r="V1985" s="111"/>
      <c r="W1985" s="1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</row>
    <row r="1986" spans="1:78" s="45" customFormat="1" x14ac:dyDescent="0.2">
      <c r="A1986" s="111"/>
      <c r="B1986" s="111"/>
      <c r="C1986" s="111"/>
      <c r="D1986" s="111"/>
      <c r="E1986" s="111"/>
      <c r="F1986" s="111"/>
      <c r="G1986" s="111"/>
      <c r="H1986" s="111"/>
      <c r="I1986" s="111"/>
      <c r="J1986" s="111"/>
      <c r="K1986" s="111"/>
      <c r="L1986" s="111"/>
      <c r="M1986" s="111"/>
      <c r="N1986" s="111"/>
      <c r="O1986" s="111"/>
      <c r="P1986" s="111"/>
      <c r="Q1986" s="111"/>
      <c r="R1986" s="111"/>
      <c r="S1986" s="111"/>
      <c r="T1986" s="111"/>
      <c r="U1986" s="111"/>
      <c r="V1986" s="111"/>
      <c r="W1986" s="1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</row>
    <row r="1987" spans="1:78" s="45" customFormat="1" x14ac:dyDescent="0.2">
      <c r="A1987" s="111"/>
      <c r="B1987" s="111"/>
      <c r="C1987" s="111"/>
      <c r="D1987" s="111"/>
      <c r="E1987" s="111"/>
      <c r="F1987" s="111"/>
      <c r="G1987" s="111"/>
      <c r="H1987" s="111"/>
      <c r="I1987" s="111"/>
      <c r="J1987" s="111"/>
      <c r="K1987" s="111"/>
      <c r="L1987" s="111"/>
      <c r="M1987" s="111"/>
      <c r="N1987" s="111"/>
      <c r="O1987" s="111"/>
      <c r="P1987" s="111"/>
      <c r="Q1987" s="111"/>
      <c r="R1987" s="111"/>
      <c r="S1987" s="111"/>
      <c r="T1987" s="111"/>
      <c r="U1987" s="111"/>
      <c r="V1987" s="111"/>
      <c r="W1987" s="1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</row>
    <row r="1988" spans="1:78" s="45" customFormat="1" x14ac:dyDescent="0.2">
      <c r="A1988" s="111"/>
      <c r="B1988" s="111"/>
      <c r="C1988" s="111"/>
      <c r="D1988" s="111"/>
      <c r="E1988" s="111"/>
      <c r="F1988" s="111"/>
      <c r="G1988" s="111"/>
      <c r="H1988" s="111"/>
      <c r="I1988" s="111"/>
      <c r="J1988" s="111"/>
      <c r="K1988" s="111"/>
      <c r="L1988" s="111"/>
      <c r="M1988" s="111"/>
      <c r="N1988" s="111"/>
      <c r="O1988" s="111"/>
      <c r="P1988" s="111"/>
      <c r="Q1988" s="111"/>
      <c r="R1988" s="111"/>
      <c r="S1988" s="111"/>
      <c r="T1988" s="111"/>
      <c r="U1988" s="111"/>
      <c r="V1988" s="111"/>
      <c r="W1988" s="1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</row>
    <row r="1989" spans="1:78" s="45" customFormat="1" x14ac:dyDescent="0.2">
      <c r="A1989" s="111"/>
      <c r="B1989" s="111"/>
      <c r="C1989" s="111"/>
      <c r="D1989" s="111"/>
      <c r="E1989" s="111"/>
      <c r="F1989" s="111"/>
      <c r="G1989" s="111"/>
      <c r="H1989" s="111"/>
      <c r="I1989" s="111"/>
      <c r="J1989" s="111"/>
      <c r="K1989" s="111"/>
      <c r="L1989" s="111"/>
      <c r="M1989" s="111"/>
      <c r="N1989" s="111"/>
      <c r="O1989" s="111"/>
      <c r="P1989" s="111"/>
      <c r="Q1989" s="111"/>
      <c r="R1989" s="111"/>
      <c r="S1989" s="111"/>
      <c r="T1989" s="111"/>
      <c r="U1989" s="111"/>
      <c r="V1989" s="111"/>
      <c r="W1989" s="1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</row>
    <row r="1990" spans="1:78" s="45" customFormat="1" x14ac:dyDescent="0.2">
      <c r="A1990" s="111"/>
      <c r="B1990" s="111"/>
      <c r="C1990" s="111"/>
      <c r="D1990" s="111"/>
      <c r="E1990" s="111"/>
      <c r="F1990" s="111"/>
      <c r="G1990" s="111"/>
      <c r="H1990" s="111"/>
      <c r="I1990" s="111"/>
      <c r="J1990" s="111"/>
      <c r="K1990" s="111"/>
      <c r="L1990" s="111"/>
      <c r="M1990" s="111"/>
      <c r="N1990" s="111"/>
      <c r="O1990" s="111"/>
      <c r="P1990" s="111"/>
      <c r="Q1990" s="111"/>
      <c r="R1990" s="111"/>
      <c r="S1990" s="111"/>
      <c r="T1990" s="111"/>
      <c r="U1990" s="111"/>
      <c r="V1990" s="111"/>
      <c r="W1990" s="1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</row>
    <row r="1991" spans="1:78" s="45" customFormat="1" x14ac:dyDescent="0.2">
      <c r="A1991" s="111"/>
      <c r="B1991" s="111"/>
      <c r="C1991" s="111"/>
      <c r="D1991" s="111"/>
      <c r="E1991" s="111"/>
      <c r="F1991" s="111"/>
      <c r="G1991" s="111"/>
      <c r="H1991" s="111"/>
      <c r="I1991" s="111"/>
      <c r="J1991" s="111"/>
      <c r="K1991" s="111"/>
      <c r="L1991" s="111"/>
      <c r="M1991" s="111"/>
      <c r="N1991" s="111"/>
      <c r="O1991" s="111"/>
      <c r="P1991" s="111"/>
      <c r="Q1991" s="111"/>
      <c r="R1991" s="111"/>
      <c r="S1991" s="111"/>
      <c r="T1991" s="111"/>
      <c r="U1991" s="111"/>
      <c r="V1991" s="111"/>
      <c r="W1991" s="1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</row>
    <row r="1992" spans="1:78" s="45" customFormat="1" x14ac:dyDescent="0.2">
      <c r="A1992" s="111"/>
      <c r="B1992" s="111"/>
      <c r="C1992" s="111"/>
      <c r="D1992" s="111"/>
      <c r="E1992" s="111"/>
      <c r="F1992" s="111"/>
      <c r="G1992" s="111"/>
      <c r="H1992" s="111"/>
      <c r="I1992" s="111"/>
      <c r="J1992" s="111"/>
      <c r="K1992" s="111"/>
      <c r="L1992" s="111"/>
      <c r="M1992" s="111"/>
      <c r="N1992" s="111"/>
      <c r="O1992" s="111"/>
      <c r="P1992" s="111"/>
      <c r="Q1992" s="111"/>
      <c r="R1992" s="111"/>
      <c r="S1992" s="111"/>
      <c r="T1992" s="111"/>
      <c r="U1992" s="111"/>
      <c r="V1992" s="111"/>
      <c r="W1992" s="1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</row>
    <row r="1993" spans="1:78" s="45" customFormat="1" x14ac:dyDescent="0.2">
      <c r="A1993" s="111"/>
      <c r="B1993" s="111"/>
      <c r="C1993" s="111"/>
      <c r="D1993" s="111"/>
      <c r="E1993" s="111"/>
      <c r="F1993" s="111"/>
      <c r="G1993" s="111"/>
      <c r="H1993" s="111"/>
      <c r="I1993" s="111"/>
      <c r="J1993" s="111"/>
      <c r="K1993" s="111"/>
      <c r="L1993" s="111"/>
      <c r="M1993" s="111"/>
      <c r="N1993" s="111"/>
      <c r="O1993" s="111"/>
      <c r="P1993" s="111"/>
      <c r="Q1993" s="111"/>
      <c r="R1993" s="111"/>
      <c r="S1993" s="111"/>
      <c r="T1993" s="111"/>
      <c r="U1993" s="111"/>
      <c r="V1993" s="111"/>
      <c r="W1993" s="1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</row>
    <row r="1994" spans="1:78" s="45" customFormat="1" x14ac:dyDescent="0.2">
      <c r="A1994" s="111"/>
      <c r="B1994" s="111"/>
      <c r="C1994" s="111"/>
      <c r="D1994" s="111"/>
      <c r="E1994" s="111"/>
      <c r="F1994" s="111"/>
      <c r="G1994" s="111"/>
      <c r="H1994" s="111"/>
      <c r="I1994" s="111"/>
      <c r="J1994" s="111"/>
      <c r="K1994" s="111"/>
      <c r="L1994" s="111"/>
      <c r="M1994" s="111"/>
      <c r="N1994" s="111"/>
      <c r="O1994" s="111"/>
      <c r="P1994" s="111"/>
      <c r="Q1994" s="111"/>
      <c r="R1994" s="111"/>
      <c r="S1994" s="111"/>
      <c r="T1994" s="111"/>
      <c r="U1994" s="111"/>
      <c r="V1994" s="111"/>
      <c r="W1994" s="1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</row>
    <row r="1995" spans="1:78" s="45" customFormat="1" x14ac:dyDescent="0.2">
      <c r="A1995" s="111"/>
      <c r="B1995" s="111"/>
      <c r="C1995" s="111"/>
      <c r="D1995" s="111"/>
      <c r="E1995" s="111"/>
      <c r="F1995" s="111"/>
      <c r="G1995" s="111"/>
      <c r="H1995" s="111"/>
      <c r="I1995" s="111"/>
      <c r="J1995" s="111"/>
      <c r="K1995" s="111"/>
      <c r="L1995" s="111"/>
      <c r="M1995" s="111"/>
      <c r="N1995" s="111"/>
      <c r="O1995" s="111"/>
      <c r="P1995" s="111"/>
      <c r="Q1995" s="111"/>
      <c r="R1995" s="111"/>
      <c r="S1995" s="111"/>
      <c r="T1995" s="111"/>
      <c r="U1995" s="111"/>
      <c r="V1995" s="111"/>
      <c r="W1995" s="1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</row>
    <row r="1996" spans="1:78" s="45" customFormat="1" x14ac:dyDescent="0.2">
      <c r="A1996" s="111"/>
      <c r="B1996" s="111"/>
      <c r="C1996" s="111"/>
      <c r="D1996" s="111"/>
      <c r="E1996" s="111"/>
      <c r="F1996" s="111"/>
      <c r="G1996" s="111"/>
      <c r="H1996" s="111"/>
      <c r="I1996" s="111"/>
      <c r="J1996" s="111"/>
      <c r="K1996" s="111"/>
      <c r="L1996" s="111"/>
      <c r="M1996" s="111"/>
      <c r="N1996" s="111"/>
      <c r="O1996" s="111"/>
      <c r="P1996" s="111"/>
      <c r="Q1996" s="111"/>
      <c r="R1996" s="111"/>
      <c r="S1996" s="111"/>
      <c r="T1996" s="111"/>
      <c r="U1996" s="111"/>
      <c r="V1996" s="111"/>
      <c r="W1996" s="1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</row>
    <row r="1997" spans="1:78" s="45" customFormat="1" x14ac:dyDescent="0.2">
      <c r="A1997" s="111"/>
      <c r="B1997" s="111"/>
      <c r="C1997" s="111"/>
      <c r="D1997" s="111"/>
      <c r="E1997" s="111"/>
      <c r="F1997" s="111"/>
      <c r="G1997" s="111"/>
      <c r="H1997" s="111"/>
      <c r="I1997" s="111"/>
      <c r="J1997" s="111"/>
      <c r="K1997" s="111"/>
      <c r="L1997" s="111"/>
      <c r="M1997" s="111"/>
      <c r="N1997" s="111"/>
      <c r="O1997" s="111"/>
      <c r="P1997" s="111"/>
      <c r="Q1997" s="111"/>
      <c r="R1997" s="111"/>
      <c r="S1997" s="111"/>
      <c r="T1997" s="111"/>
      <c r="U1997" s="111"/>
      <c r="V1997" s="111"/>
      <c r="W1997" s="1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</row>
    <row r="1998" spans="1:78" s="45" customFormat="1" x14ac:dyDescent="0.2">
      <c r="A1998" s="111"/>
      <c r="B1998" s="111"/>
      <c r="C1998" s="111"/>
      <c r="D1998" s="111"/>
      <c r="E1998" s="111"/>
      <c r="F1998" s="111"/>
      <c r="G1998" s="111"/>
      <c r="H1998" s="111"/>
      <c r="I1998" s="111"/>
      <c r="J1998" s="111"/>
      <c r="K1998" s="111"/>
      <c r="L1998" s="111"/>
      <c r="M1998" s="111"/>
      <c r="N1998" s="111"/>
      <c r="O1998" s="111"/>
      <c r="P1998" s="111"/>
      <c r="Q1998" s="111"/>
      <c r="R1998" s="111"/>
      <c r="S1998" s="111"/>
      <c r="T1998" s="111"/>
      <c r="U1998" s="111"/>
      <c r="V1998" s="111"/>
      <c r="W1998" s="1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</row>
    <row r="1999" spans="1:78" s="45" customFormat="1" x14ac:dyDescent="0.2">
      <c r="A1999" s="111"/>
      <c r="B1999" s="111"/>
      <c r="C1999" s="111"/>
      <c r="D1999" s="111"/>
      <c r="E1999" s="111"/>
      <c r="F1999" s="111"/>
      <c r="G1999" s="111"/>
      <c r="H1999" s="111"/>
      <c r="I1999" s="111"/>
      <c r="J1999" s="111"/>
      <c r="K1999" s="111"/>
      <c r="L1999" s="111"/>
      <c r="M1999" s="111"/>
      <c r="N1999" s="111"/>
      <c r="O1999" s="111"/>
      <c r="P1999" s="111"/>
      <c r="Q1999" s="111"/>
      <c r="R1999" s="111"/>
      <c r="S1999" s="111"/>
      <c r="T1999" s="111"/>
      <c r="U1999" s="111"/>
      <c r="V1999" s="111"/>
      <c r="W1999" s="1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</row>
    <row r="2000" spans="1:78" s="45" customFormat="1" x14ac:dyDescent="0.2">
      <c r="A2000" s="111"/>
      <c r="B2000" s="111"/>
      <c r="C2000" s="111"/>
      <c r="D2000" s="111"/>
      <c r="E2000" s="111"/>
      <c r="F2000" s="111"/>
      <c r="G2000" s="111"/>
      <c r="H2000" s="111"/>
      <c r="I2000" s="111"/>
      <c r="J2000" s="111"/>
      <c r="K2000" s="111"/>
      <c r="L2000" s="111"/>
      <c r="M2000" s="111"/>
      <c r="N2000" s="111"/>
      <c r="O2000" s="111"/>
      <c r="P2000" s="111"/>
      <c r="Q2000" s="111"/>
      <c r="R2000" s="111"/>
      <c r="S2000" s="111"/>
      <c r="T2000" s="111"/>
      <c r="U2000" s="111"/>
      <c r="V2000" s="111"/>
      <c r="W2000" s="1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</row>
    <row r="2001" spans="1:78" s="45" customFormat="1" x14ac:dyDescent="0.2">
      <c r="A2001" s="111"/>
      <c r="B2001" s="111"/>
      <c r="C2001" s="111"/>
      <c r="D2001" s="111"/>
      <c r="E2001" s="111"/>
      <c r="F2001" s="111"/>
      <c r="G2001" s="111"/>
      <c r="H2001" s="111"/>
      <c r="I2001" s="111"/>
      <c r="J2001" s="111"/>
      <c r="K2001" s="111"/>
      <c r="L2001" s="111"/>
      <c r="M2001" s="111"/>
      <c r="N2001" s="111"/>
      <c r="O2001" s="111"/>
      <c r="P2001" s="111"/>
      <c r="Q2001" s="111"/>
      <c r="R2001" s="111"/>
      <c r="S2001" s="111"/>
      <c r="T2001" s="111"/>
      <c r="U2001" s="111"/>
      <c r="V2001" s="111"/>
      <c r="W2001" s="1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</row>
    <row r="2002" spans="1:78" s="45" customFormat="1" x14ac:dyDescent="0.2">
      <c r="A2002" s="111"/>
      <c r="B2002" s="111"/>
      <c r="C2002" s="111"/>
      <c r="D2002" s="111"/>
      <c r="E2002" s="111"/>
      <c r="F2002" s="111"/>
      <c r="G2002" s="111"/>
      <c r="H2002" s="111"/>
      <c r="I2002" s="111"/>
      <c r="J2002" s="111"/>
      <c r="K2002" s="111"/>
      <c r="L2002" s="111"/>
      <c r="M2002" s="111"/>
      <c r="N2002" s="111"/>
      <c r="O2002" s="111"/>
      <c r="P2002" s="111"/>
      <c r="Q2002" s="111"/>
      <c r="R2002" s="111"/>
      <c r="S2002" s="111"/>
      <c r="T2002" s="111"/>
      <c r="U2002" s="111"/>
      <c r="V2002" s="111"/>
      <c r="W2002" s="1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</row>
    <row r="2003" spans="1:78" s="45" customFormat="1" x14ac:dyDescent="0.2">
      <c r="A2003" s="111"/>
      <c r="B2003" s="111"/>
      <c r="C2003" s="111"/>
      <c r="D2003" s="111"/>
      <c r="E2003" s="111"/>
      <c r="F2003" s="111"/>
      <c r="G2003" s="111"/>
      <c r="H2003" s="111"/>
      <c r="I2003" s="111"/>
      <c r="J2003" s="111"/>
      <c r="K2003" s="111"/>
      <c r="L2003" s="111"/>
      <c r="M2003" s="111"/>
      <c r="N2003" s="111"/>
      <c r="O2003" s="111"/>
      <c r="P2003" s="111"/>
      <c r="Q2003" s="111"/>
      <c r="R2003" s="111"/>
      <c r="S2003" s="111"/>
      <c r="T2003" s="111"/>
      <c r="U2003" s="111"/>
      <c r="V2003" s="111"/>
      <c r="W2003" s="1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</row>
    <row r="2004" spans="1:78" s="45" customFormat="1" x14ac:dyDescent="0.2">
      <c r="A2004" s="111"/>
      <c r="B2004" s="111"/>
      <c r="C2004" s="111"/>
      <c r="D2004" s="111"/>
      <c r="E2004" s="111"/>
      <c r="F2004" s="111"/>
      <c r="G2004" s="111"/>
      <c r="H2004" s="111"/>
      <c r="I2004" s="111"/>
      <c r="J2004" s="111"/>
      <c r="K2004" s="111"/>
      <c r="L2004" s="111"/>
      <c r="M2004" s="111"/>
      <c r="N2004" s="111"/>
      <c r="O2004" s="111"/>
      <c r="P2004" s="111"/>
      <c r="Q2004" s="111"/>
      <c r="R2004" s="111"/>
      <c r="S2004" s="111"/>
      <c r="T2004" s="111"/>
      <c r="U2004" s="111"/>
      <c r="V2004" s="111"/>
      <c r="W2004" s="1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</row>
    <row r="2005" spans="1:78" s="45" customFormat="1" x14ac:dyDescent="0.2">
      <c r="A2005" s="111"/>
      <c r="B2005" s="111"/>
      <c r="C2005" s="111"/>
      <c r="D2005" s="111"/>
      <c r="E2005" s="111"/>
      <c r="F2005" s="111"/>
      <c r="G2005" s="111"/>
      <c r="H2005" s="111"/>
      <c r="I2005" s="111"/>
      <c r="J2005" s="111"/>
      <c r="K2005" s="111"/>
      <c r="L2005" s="111"/>
      <c r="M2005" s="111"/>
      <c r="N2005" s="111"/>
      <c r="O2005" s="111"/>
      <c r="P2005" s="111"/>
      <c r="Q2005" s="111"/>
      <c r="R2005" s="111"/>
      <c r="S2005" s="111"/>
      <c r="T2005" s="111"/>
      <c r="U2005" s="111"/>
      <c r="V2005" s="111"/>
      <c r="W2005" s="1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</row>
    <row r="2006" spans="1:78" s="45" customFormat="1" x14ac:dyDescent="0.2">
      <c r="A2006" s="111"/>
      <c r="B2006" s="111"/>
      <c r="C2006" s="111"/>
      <c r="D2006" s="111"/>
      <c r="E2006" s="111"/>
      <c r="F2006" s="111"/>
      <c r="G2006" s="111"/>
      <c r="H2006" s="111"/>
      <c r="I2006" s="111"/>
      <c r="J2006" s="111"/>
      <c r="K2006" s="111"/>
      <c r="L2006" s="111"/>
      <c r="M2006" s="111"/>
      <c r="N2006" s="111"/>
      <c r="O2006" s="111"/>
      <c r="P2006" s="111"/>
      <c r="Q2006" s="111"/>
      <c r="R2006" s="111"/>
      <c r="S2006" s="111"/>
      <c r="T2006" s="111"/>
      <c r="U2006" s="111"/>
      <c r="V2006" s="111"/>
      <c r="W2006" s="1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</row>
    <row r="2007" spans="1:78" s="45" customFormat="1" x14ac:dyDescent="0.2">
      <c r="A2007" s="111"/>
      <c r="B2007" s="111"/>
      <c r="C2007" s="111"/>
      <c r="D2007" s="111"/>
      <c r="E2007" s="111"/>
      <c r="F2007" s="111"/>
      <c r="G2007" s="111"/>
      <c r="H2007" s="111"/>
      <c r="I2007" s="111"/>
      <c r="J2007" s="111"/>
      <c r="K2007" s="111"/>
      <c r="L2007" s="111"/>
      <c r="M2007" s="111"/>
      <c r="N2007" s="111"/>
      <c r="O2007" s="111"/>
      <c r="P2007" s="111"/>
      <c r="Q2007" s="111"/>
      <c r="R2007" s="111"/>
      <c r="S2007" s="111"/>
      <c r="T2007" s="111"/>
      <c r="U2007" s="111"/>
      <c r="V2007" s="111"/>
      <c r="W2007" s="1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</row>
    <row r="2008" spans="1:78" s="45" customFormat="1" x14ac:dyDescent="0.2">
      <c r="A2008" s="111"/>
      <c r="B2008" s="111"/>
      <c r="C2008" s="111"/>
      <c r="D2008" s="111"/>
      <c r="E2008" s="111"/>
      <c r="F2008" s="111"/>
      <c r="G2008" s="111"/>
      <c r="H2008" s="111"/>
      <c r="I2008" s="111"/>
      <c r="J2008" s="111"/>
      <c r="K2008" s="111"/>
      <c r="L2008" s="111"/>
      <c r="M2008" s="111"/>
      <c r="N2008" s="111"/>
      <c r="O2008" s="111"/>
      <c r="P2008" s="111"/>
      <c r="Q2008" s="111"/>
      <c r="R2008" s="111"/>
      <c r="S2008" s="111"/>
      <c r="T2008" s="111"/>
      <c r="U2008" s="111"/>
      <c r="V2008" s="111"/>
      <c r="W2008" s="1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</row>
    <row r="2009" spans="1:78" s="45" customFormat="1" x14ac:dyDescent="0.2">
      <c r="A2009" s="111"/>
      <c r="B2009" s="111"/>
      <c r="C2009" s="111"/>
      <c r="D2009" s="111"/>
      <c r="E2009" s="111"/>
      <c r="F2009" s="111"/>
      <c r="G2009" s="111"/>
      <c r="H2009" s="111"/>
      <c r="I2009" s="111"/>
      <c r="J2009" s="111"/>
      <c r="K2009" s="111"/>
      <c r="L2009" s="111"/>
      <c r="M2009" s="111"/>
      <c r="N2009" s="111"/>
      <c r="O2009" s="111"/>
      <c r="P2009" s="111"/>
      <c r="Q2009" s="111"/>
      <c r="R2009" s="111"/>
      <c r="S2009" s="111"/>
      <c r="T2009" s="111"/>
      <c r="U2009" s="111"/>
      <c r="V2009" s="111"/>
      <c r="W2009" s="1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</row>
    <row r="2010" spans="1:78" s="45" customFormat="1" x14ac:dyDescent="0.2">
      <c r="A2010" s="111"/>
      <c r="B2010" s="111"/>
      <c r="C2010" s="111"/>
      <c r="D2010" s="111"/>
      <c r="E2010" s="111"/>
      <c r="F2010" s="111"/>
      <c r="G2010" s="111"/>
      <c r="H2010" s="111"/>
      <c r="I2010" s="111"/>
      <c r="J2010" s="111"/>
      <c r="K2010" s="111"/>
      <c r="L2010" s="111"/>
      <c r="M2010" s="111"/>
      <c r="N2010" s="111"/>
      <c r="O2010" s="111"/>
      <c r="P2010" s="111"/>
      <c r="Q2010" s="111"/>
      <c r="R2010" s="111"/>
      <c r="S2010" s="111"/>
      <c r="T2010" s="111"/>
      <c r="U2010" s="111"/>
      <c r="V2010" s="111"/>
      <c r="W2010" s="1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</row>
    <row r="2011" spans="1:78" s="45" customFormat="1" x14ac:dyDescent="0.2">
      <c r="A2011" s="111"/>
      <c r="B2011" s="111"/>
      <c r="C2011" s="111"/>
      <c r="D2011" s="111"/>
      <c r="E2011" s="111"/>
      <c r="F2011" s="111"/>
      <c r="G2011" s="111"/>
      <c r="H2011" s="111"/>
      <c r="I2011" s="111"/>
      <c r="J2011" s="111"/>
      <c r="K2011" s="111"/>
      <c r="L2011" s="111"/>
      <c r="M2011" s="111"/>
      <c r="N2011" s="111"/>
      <c r="O2011" s="111"/>
      <c r="P2011" s="111"/>
      <c r="Q2011" s="111"/>
      <c r="R2011" s="111"/>
      <c r="S2011" s="111"/>
      <c r="T2011" s="111"/>
      <c r="U2011" s="111"/>
      <c r="V2011" s="111"/>
      <c r="W2011" s="1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</row>
    <row r="2012" spans="1:78" s="45" customFormat="1" x14ac:dyDescent="0.2">
      <c r="A2012" s="111"/>
      <c r="B2012" s="111"/>
      <c r="C2012" s="111"/>
      <c r="D2012" s="111"/>
      <c r="E2012" s="111"/>
      <c r="F2012" s="111"/>
      <c r="G2012" s="111"/>
      <c r="H2012" s="111"/>
      <c r="I2012" s="111"/>
      <c r="J2012" s="111"/>
      <c r="K2012" s="111"/>
      <c r="L2012" s="111"/>
      <c r="M2012" s="111"/>
      <c r="N2012" s="111"/>
      <c r="O2012" s="111"/>
      <c r="P2012" s="111"/>
      <c r="Q2012" s="111"/>
      <c r="R2012" s="111"/>
      <c r="S2012" s="111"/>
      <c r="T2012" s="111"/>
      <c r="U2012" s="111"/>
      <c r="V2012" s="111"/>
      <c r="W2012" s="1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</row>
    <row r="2013" spans="1:78" s="45" customFormat="1" x14ac:dyDescent="0.2">
      <c r="A2013" s="111"/>
      <c r="B2013" s="111"/>
      <c r="C2013" s="111"/>
      <c r="D2013" s="111"/>
      <c r="E2013" s="111"/>
      <c r="F2013" s="111"/>
      <c r="G2013" s="111"/>
      <c r="H2013" s="111"/>
      <c r="I2013" s="111"/>
      <c r="J2013" s="111"/>
      <c r="K2013" s="111"/>
      <c r="L2013" s="111"/>
      <c r="M2013" s="111"/>
      <c r="N2013" s="111"/>
      <c r="O2013" s="111"/>
      <c r="P2013" s="111"/>
      <c r="Q2013" s="111"/>
      <c r="R2013" s="111"/>
      <c r="S2013" s="111"/>
      <c r="T2013" s="111"/>
      <c r="U2013" s="111"/>
      <c r="V2013" s="111"/>
      <c r="W2013" s="1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</row>
    <row r="2014" spans="1:78" s="45" customFormat="1" x14ac:dyDescent="0.2">
      <c r="A2014" s="111"/>
      <c r="B2014" s="111"/>
      <c r="C2014" s="111"/>
      <c r="D2014" s="111"/>
      <c r="E2014" s="111"/>
      <c r="F2014" s="111"/>
      <c r="G2014" s="111"/>
      <c r="H2014" s="111"/>
      <c r="I2014" s="111"/>
      <c r="J2014" s="111"/>
      <c r="K2014" s="111"/>
      <c r="L2014" s="111"/>
      <c r="M2014" s="111"/>
      <c r="N2014" s="111"/>
      <c r="O2014" s="111"/>
      <c r="P2014" s="111"/>
      <c r="Q2014" s="111"/>
      <c r="R2014" s="111"/>
      <c r="S2014" s="111"/>
      <c r="T2014" s="111"/>
      <c r="U2014" s="111"/>
      <c r="V2014" s="111"/>
      <c r="W2014" s="1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</row>
    <row r="2015" spans="1:78" s="45" customFormat="1" x14ac:dyDescent="0.2">
      <c r="A2015" s="111"/>
      <c r="B2015" s="111"/>
      <c r="C2015" s="111"/>
      <c r="D2015" s="111"/>
      <c r="E2015" s="111"/>
      <c r="F2015" s="111"/>
      <c r="G2015" s="111"/>
      <c r="H2015" s="111"/>
      <c r="I2015" s="111"/>
      <c r="J2015" s="111"/>
      <c r="K2015" s="111"/>
      <c r="L2015" s="111"/>
      <c r="M2015" s="111"/>
      <c r="N2015" s="111"/>
      <c r="O2015" s="111"/>
      <c r="P2015" s="111"/>
      <c r="Q2015" s="111"/>
      <c r="R2015" s="111"/>
      <c r="S2015" s="111"/>
      <c r="T2015" s="111"/>
      <c r="U2015" s="111"/>
      <c r="V2015" s="111"/>
      <c r="W2015" s="1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</row>
    <row r="2016" spans="1:78" s="45" customFormat="1" x14ac:dyDescent="0.2">
      <c r="A2016" s="111"/>
      <c r="B2016" s="111"/>
      <c r="C2016" s="111"/>
      <c r="D2016" s="111"/>
      <c r="E2016" s="111"/>
      <c r="F2016" s="111"/>
      <c r="G2016" s="111"/>
      <c r="H2016" s="111"/>
      <c r="I2016" s="111"/>
      <c r="J2016" s="111"/>
      <c r="K2016" s="111"/>
      <c r="L2016" s="111"/>
      <c r="M2016" s="111"/>
      <c r="N2016" s="111"/>
      <c r="O2016" s="111"/>
      <c r="P2016" s="111"/>
      <c r="Q2016" s="111"/>
      <c r="R2016" s="111"/>
      <c r="S2016" s="111"/>
      <c r="T2016" s="111"/>
      <c r="U2016" s="111"/>
      <c r="V2016" s="111"/>
      <c r="W2016" s="1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</row>
    <row r="2017" spans="1:78" s="45" customFormat="1" x14ac:dyDescent="0.2">
      <c r="A2017" s="111"/>
      <c r="B2017" s="111"/>
      <c r="C2017" s="111"/>
      <c r="D2017" s="111"/>
      <c r="E2017" s="111"/>
      <c r="F2017" s="111"/>
      <c r="G2017" s="111"/>
      <c r="H2017" s="111"/>
      <c r="I2017" s="111"/>
      <c r="J2017" s="111"/>
      <c r="K2017" s="111"/>
      <c r="L2017" s="111"/>
      <c r="M2017" s="111"/>
      <c r="N2017" s="111"/>
      <c r="O2017" s="111"/>
      <c r="P2017" s="111"/>
      <c r="Q2017" s="111"/>
      <c r="R2017" s="111"/>
      <c r="S2017" s="111"/>
      <c r="T2017" s="111"/>
      <c r="U2017" s="111"/>
      <c r="V2017" s="111"/>
      <c r="W2017" s="1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</row>
    <row r="2018" spans="1:78" s="45" customFormat="1" x14ac:dyDescent="0.2">
      <c r="A2018" s="111"/>
      <c r="B2018" s="111"/>
      <c r="C2018" s="111"/>
      <c r="D2018" s="111"/>
      <c r="E2018" s="111"/>
      <c r="F2018" s="111"/>
      <c r="G2018" s="111"/>
      <c r="H2018" s="111"/>
      <c r="I2018" s="111"/>
      <c r="J2018" s="111"/>
      <c r="K2018" s="111"/>
      <c r="L2018" s="111"/>
      <c r="M2018" s="111"/>
      <c r="N2018" s="111"/>
      <c r="O2018" s="111"/>
      <c r="P2018" s="111"/>
      <c r="Q2018" s="111"/>
      <c r="R2018" s="111"/>
      <c r="S2018" s="111"/>
      <c r="T2018" s="111"/>
      <c r="U2018" s="111"/>
      <c r="V2018" s="111"/>
      <c r="W2018" s="1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</row>
    <row r="2019" spans="1:78" s="45" customFormat="1" x14ac:dyDescent="0.2">
      <c r="A2019" s="111"/>
      <c r="B2019" s="111"/>
      <c r="C2019" s="111"/>
      <c r="D2019" s="111"/>
      <c r="E2019" s="111"/>
      <c r="F2019" s="111"/>
      <c r="G2019" s="111"/>
      <c r="H2019" s="111"/>
      <c r="I2019" s="111"/>
      <c r="J2019" s="111"/>
      <c r="K2019" s="111"/>
      <c r="L2019" s="111"/>
      <c r="M2019" s="111"/>
      <c r="N2019" s="111"/>
      <c r="O2019" s="111"/>
      <c r="P2019" s="111"/>
      <c r="Q2019" s="111"/>
      <c r="R2019" s="111"/>
      <c r="S2019" s="111"/>
      <c r="T2019" s="111"/>
      <c r="U2019" s="111"/>
      <c r="V2019" s="111"/>
      <c r="W2019" s="1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</row>
    <row r="2020" spans="1:78" s="45" customFormat="1" x14ac:dyDescent="0.2">
      <c r="A2020" s="111"/>
      <c r="B2020" s="111"/>
      <c r="C2020" s="111"/>
      <c r="D2020" s="111"/>
      <c r="E2020" s="111"/>
      <c r="F2020" s="111"/>
      <c r="G2020" s="111"/>
      <c r="H2020" s="111"/>
      <c r="I2020" s="111"/>
      <c r="J2020" s="111"/>
      <c r="K2020" s="111"/>
      <c r="L2020" s="111"/>
      <c r="M2020" s="111"/>
      <c r="N2020" s="111"/>
      <c r="O2020" s="111"/>
      <c r="P2020" s="111"/>
      <c r="Q2020" s="111"/>
      <c r="R2020" s="111"/>
      <c r="S2020" s="111"/>
      <c r="T2020" s="111"/>
      <c r="U2020" s="111"/>
      <c r="V2020" s="111"/>
      <c r="W2020" s="1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</row>
    <row r="2021" spans="1:78" s="45" customFormat="1" x14ac:dyDescent="0.2">
      <c r="A2021" s="111"/>
      <c r="B2021" s="111"/>
      <c r="C2021" s="111"/>
      <c r="D2021" s="111"/>
      <c r="E2021" s="111"/>
      <c r="F2021" s="111"/>
      <c r="G2021" s="111"/>
      <c r="H2021" s="111"/>
      <c r="I2021" s="111"/>
      <c r="J2021" s="111"/>
      <c r="K2021" s="111"/>
      <c r="L2021" s="111"/>
      <c r="M2021" s="111"/>
      <c r="N2021" s="111"/>
      <c r="O2021" s="111"/>
      <c r="P2021" s="111"/>
      <c r="Q2021" s="111"/>
      <c r="R2021" s="111"/>
      <c r="S2021" s="111"/>
      <c r="T2021" s="111"/>
      <c r="U2021" s="111"/>
      <c r="V2021" s="111"/>
      <c r="W2021" s="1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</row>
    <row r="2022" spans="1:78" s="45" customFormat="1" x14ac:dyDescent="0.2">
      <c r="A2022" s="111"/>
      <c r="B2022" s="111"/>
      <c r="C2022" s="111"/>
      <c r="D2022" s="111"/>
      <c r="E2022" s="111"/>
      <c r="F2022" s="111"/>
      <c r="G2022" s="111"/>
      <c r="H2022" s="111"/>
      <c r="I2022" s="111"/>
      <c r="J2022" s="111"/>
      <c r="K2022" s="111"/>
      <c r="L2022" s="111"/>
      <c r="M2022" s="111"/>
      <c r="N2022" s="111"/>
      <c r="O2022" s="111"/>
      <c r="P2022" s="111"/>
      <c r="Q2022" s="111"/>
      <c r="R2022" s="111"/>
      <c r="S2022" s="111"/>
      <c r="T2022" s="111"/>
      <c r="U2022" s="111"/>
      <c r="V2022" s="111"/>
      <c r="W2022" s="1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</row>
    <row r="2023" spans="1:78" s="45" customFormat="1" x14ac:dyDescent="0.2">
      <c r="A2023" s="111"/>
      <c r="B2023" s="111"/>
      <c r="C2023" s="111"/>
      <c r="D2023" s="111"/>
      <c r="E2023" s="111"/>
      <c r="F2023" s="111"/>
      <c r="G2023" s="111"/>
      <c r="H2023" s="111"/>
      <c r="I2023" s="111"/>
      <c r="J2023" s="111"/>
      <c r="K2023" s="111"/>
      <c r="L2023" s="111"/>
      <c r="M2023" s="111"/>
      <c r="N2023" s="111"/>
      <c r="O2023" s="111"/>
      <c r="P2023" s="111"/>
      <c r="Q2023" s="111"/>
      <c r="R2023" s="111"/>
      <c r="S2023" s="111"/>
      <c r="T2023" s="111"/>
      <c r="U2023" s="111"/>
      <c r="V2023" s="111"/>
      <c r="W2023" s="1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</row>
    <row r="2024" spans="1:78" s="45" customFormat="1" x14ac:dyDescent="0.2">
      <c r="A2024" s="111"/>
      <c r="B2024" s="111"/>
      <c r="C2024" s="111"/>
      <c r="D2024" s="111"/>
      <c r="E2024" s="111"/>
      <c r="F2024" s="111"/>
      <c r="G2024" s="111"/>
      <c r="H2024" s="111"/>
      <c r="I2024" s="111"/>
      <c r="J2024" s="111"/>
      <c r="K2024" s="111"/>
      <c r="L2024" s="111"/>
      <c r="M2024" s="111"/>
      <c r="N2024" s="111"/>
      <c r="O2024" s="111"/>
      <c r="P2024" s="111"/>
      <c r="Q2024" s="111"/>
      <c r="R2024" s="111"/>
      <c r="S2024" s="111"/>
      <c r="T2024" s="111"/>
      <c r="U2024" s="111"/>
      <c r="V2024" s="111"/>
      <c r="W2024" s="1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</row>
    <row r="2025" spans="1:78" s="45" customFormat="1" x14ac:dyDescent="0.2">
      <c r="A2025" s="111"/>
      <c r="B2025" s="111"/>
      <c r="C2025" s="111"/>
      <c r="D2025" s="111"/>
      <c r="E2025" s="111"/>
      <c r="F2025" s="111"/>
      <c r="G2025" s="111"/>
      <c r="H2025" s="111"/>
      <c r="I2025" s="111"/>
      <c r="J2025" s="111"/>
      <c r="K2025" s="111"/>
      <c r="L2025" s="111"/>
      <c r="M2025" s="111"/>
      <c r="N2025" s="111"/>
      <c r="O2025" s="111"/>
      <c r="P2025" s="111"/>
      <c r="Q2025" s="111"/>
      <c r="R2025" s="111"/>
      <c r="S2025" s="111"/>
      <c r="T2025" s="111"/>
      <c r="U2025" s="111"/>
      <c r="V2025" s="111"/>
      <c r="W2025" s="1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</row>
    <row r="2026" spans="1:78" s="45" customFormat="1" x14ac:dyDescent="0.2">
      <c r="A2026" s="111"/>
      <c r="B2026" s="111"/>
      <c r="C2026" s="111"/>
      <c r="D2026" s="111"/>
      <c r="E2026" s="111"/>
      <c r="F2026" s="111"/>
      <c r="G2026" s="111"/>
      <c r="H2026" s="111"/>
      <c r="I2026" s="111"/>
      <c r="J2026" s="111"/>
      <c r="K2026" s="111"/>
      <c r="L2026" s="111"/>
      <c r="M2026" s="111"/>
      <c r="N2026" s="111"/>
      <c r="O2026" s="111"/>
      <c r="P2026" s="111"/>
      <c r="Q2026" s="111"/>
      <c r="R2026" s="111"/>
      <c r="S2026" s="111"/>
      <c r="T2026" s="111"/>
      <c r="U2026" s="111"/>
      <c r="V2026" s="111"/>
      <c r="W2026" s="1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</row>
    <row r="2027" spans="1:78" s="45" customFormat="1" x14ac:dyDescent="0.2">
      <c r="A2027" s="111"/>
      <c r="B2027" s="111"/>
      <c r="C2027" s="111"/>
      <c r="D2027" s="111"/>
      <c r="E2027" s="111"/>
      <c r="F2027" s="111"/>
      <c r="G2027" s="111"/>
      <c r="H2027" s="111"/>
      <c r="I2027" s="111"/>
      <c r="J2027" s="111"/>
      <c r="K2027" s="111"/>
      <c r="L2027" s="111"/>
      <c r="M2027" s="111"/>
      <c r="N2027" s="111"/>
      <c r="O2027" s="111"/>
      <c r="P2027" s="111"/>
      <c r="Q2027" s="111"/>
      <c r="R2027" s="111"/>
      <c r="S2027" s="111"/>
      <c r="T2027" s="111"/>
      <c r="U2027" s="111"/>
      <c r="V2027" s="111"/>
      <c r="W2027" s="1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</row>
    <row r="2028" spans="1:78" s="45" customFormat="1" x14ac:dyDescent="0.2">
      <c r="A2028" s="111"/>
      <c r="B2028" s="111"/>
      <c r="C2028" s="111"/>
      <c r="D2028" s="111"/>
      <c r="E2028" s="111"/>
      <c r="F2028" s="111"/>
      <c r="G2028" s="111"/>
      <c r="H2028" s="111"/>
      <c r="I2028" s="111"/>
      <c r="J2028" s="111"/>
      <c r="K2028" s="111"/>
      <c r="L2028" s="111"/>
      <c r="M2028" s="111"/>
      <c r="N2028" s="111"/>
      <c r="O2028" s="111"/>
      <c r="P2028" s="111"/>
      <c r="Q2028" s="111"/>
      <c r="R2028" s="111"/>
      <c r="S2028" s="111"/>
      <c r="T2028" s="111"/>
      <c r="U2028" s="111"/>
      <c r="V2028" s="111"/>
      <c r="W2028" s="1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</row>
    <row r="2029" spans="1:78" s="45" customFormat="1" x14ac:dyDescent="0.2">
      <c r="A2029" s="111"/>
      <c r="B2029" s="111"/>
      <c r="C2029" s="111"/>
      <c r="D2029" s="111"/>
      <c r="E2029" s="111"/>
      <c r="F2029" s="111"/>
      <c r="G2029" s="111"/>
      <c r="H2029" s="111"/>
      <c r="I2029" s="111"/>
      <c r="J2029" s="111"/>
      <c r="K2029" s="111"/>
      <c r="L2029" s="111"/>
      <c r="M2029" s="111"/>
      <c r="N2029" s="111"/>
      <c r="O2029" s="111"/>
      <c r="P2029" s="111"/>
      <c r="Q2029" s="111"/>
      <c r="R2029" s="111"/>
      <c r="S2029" s="111"/>
      <c r="T2029" s="111"/>
      <c r="U2029" s="111"/>
      <c r="V2029" s="111"/>
      <c r="W2029" s="1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</row>
    <row r="2030" spans="1:78" s="45" customFormat="1" x14ac:dyDescent="0.2">
      <c r="A2030" s="111"/>
      <c r="B2030" s="111"/>
      <c r="C2030" s="111"/>
      <c r="D2030" s="111"/>
      <c r="E2030" s="111"/>
      <c r="F2030" s="111"/>
      <c r="G2030" s="111"/>
      <c r="H2030" s="111"/>
      <c r="I2030" s="111"/>
      <c r="J2030" s="111"/>
      <c r="K2030" s="111"/>
      <c r="L2030" s="111"/>
      <c r="M2030" s="111"/>
      <c r="N2030" s="111"/>
      <c r="O2030" s="111"/>
      <c r="P2030" s="111"/>
      <c r="Q2030" s="111"/>
      <c r="R2030" s="111"/>
      <c r="S2030" s="111"/>
      <c r="T2030" s="111"/>
      <c r="U2030" s="111"/>
      <c r="V2030" s="111"/>
      <c r="W2030" s="1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</row>
    <row r="2031" spans="1:78" s="45" customFormat="1" x14ac:dyDescent="0.2">
      <c r="A2031" s="111"/>
      <c r="B2031" s="111"/>
      <c r="C2031" s="111"/>
      <c r="D2031" s="111"/>
      <c r="E2031" s="111"/>
      <c r="F2031" s="111"/>
      <c r="G2031" s="111"/>
      <c r="H2031" s="111"/>
      <c r="I2031" s="111"/>
      <c r="J2031" s="111"/>
      <c r="K2031" s="111"/>
      <c r="L2031" s="111"/>
      <c r="M2031" s="111"/>
      <c r="N2031" s="111"/>
      <c r="O2031" s="111"/>
      <c r="P2031" s="111"/>
      <c r="Q2031" s="111"/>
      <c r="R2031" s="111"/>
      <c r="S2031" s="111"/>
      <c r="T2031" s="111"/>
      <c r="U2031" s="111"/>
      <c r="V2031" s="111"/>
      <c r="W2031" s="1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</row>
    <row r="2032" spans="1:78" s="45" customFormat="1" x14ac:dyDescent="0.2">
      <c r="A2032" s="111"/>
      <c r="B2032" s="111"/>
      <c r="C2032" s="111"/>
      <c r="D2032" s="111"/>
      <c r="E2032" s="111"/>
      <c r="F2032" s="111"/>
      <c r="G2032" s="111"/>
      <c r="H2032" s="111"/>
      <c r="I2032" s="111"/>
      <c r="J2032" s="111"/>
      <c r="K2032" s="111"/>
      <c r="L2032" s="111"/>
      <c r="M2032" s="111"/>
      <c r="N2032" s="111"/>
      <c r="O2032" s="111"/>
      <c r="P2032" s="111"/>
      <c r="Q2032" s="111"/>
      <c r="R2032" s="111"/>
      <c r="S2032" s="111"/>
      <c r="T2032" s="111"/>
      <c r="U2032" s="111"/>
      <c r="V2032" s="111"/>
      <c r="W2032" s="1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</row>
    <row r="2033" spans="1:78" s="45" customFormat="1" x14ac:dyDescent="0.2">
      <c r="A2033" s="111"/>
      <c r="B2033" s="111"/>
      <c r="C2033" s="111"/>
      <c r="D2033" s="111"/>
      <c r="E2033" s="111"/>
      <c r="F2033" s="111"/>
      <c r="G2033" s="111"/>
      <c r="H2033" s="111"/>
      <c r="I2033" s="111"/>
      <c r="J2033" s="111"/>
      <c r="K2033" s="111"/>
      <c r="L2033" s="111"/>
      <c r="M2033" s="111"/>
      <c r="N2033" s="111"/>
      <c r="O2033" s="111"/>
      <c r="P2033" s="111"/>
      <c r="Q2033" s="111"/>
      <c r="R2033" s="111"/>
      <c r="S2033" s="111"/>
      <c r="T2033" s="111"/>
      <c r="U2033" s="111"/>
      <c r="V2033" s="111"/>
      <c r="W2033" s="1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</row>
    <row r="2034" spans="1:78" s="45" customFormat="1" x14ac:dyDescent="0.2">
      <c r="A2034" s="111"/>
      <c r="B2034" s="111"/>
      <c r="C2034" s="111"/>
      <c r="D2034" s="111"/>
      <c r="E2034" s="111"/>
      <c r="F2034" s="111"/>
      <c r="G2034" s="111"/>
      <c r="H2034" s="111"/>
      <c r="I2034" s="111"/>
      <c r="J2034" s="111"/>
      <c r="K2034" s="111"/>
      <c r="L2034" s="111"/>
      <c r="M2034" s="111"/>
      <c r="N2034" s="111"/>
      <c r="O2034" s="111"/>
      <c r="P2034" s="111"/>
      <c r="Q2034" s="111"/>
      <c r="R2034" s="111"/>
      <c r="S2034" s="111"/>
      <c r="T2034" s="111"/>
      <c r="U2034" s="111"/>
      <c r="V2034" s="111"/>
      <c r="W2034" s="1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</row>
    <row r="2035" spans="1:78" s="45" customFormat="1" x14ac:dyDescent="0.2">
      <c r="A2035" s="111"/>
      <c r="B2035" s="111"/>
      <c r="C2035" s="111"/>
      <c r="D2035" s="111"/>
      <c r="E2035" s="111"/>
      <c r="F2035" s="111"/>
      <c r="G2035" s="111"/>
      <c r="H2035" s="111"/>
      <c r="I2035" s="111"/>
      <c r="J2035" s="111"/>
      <c r="K2035" s="111"/>
      <c r="L2035" s="111"/>
      <c r="M2035" s="111"/>
      <c r="N2035" s="111"/>
      <c r="O2035" s="111"/>
      <c r="P2035" s="111"/>
      <c r="Q2035" s="111"/>
      <c r="R2035" s="111"/>
      <c r="S2035" s="111"/>
      <c r="T2035" s="111"/>
      <c r="U2035" s="111"/>
      <c r="V2035" s="111"/>
      <c r="W2035" s="1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</row>
    <row r="2036" spans="1:78" s="45" customFormat="1" x14ac:dyDescent="0.2">
      <c r="A2036" s="111"/>
      <c r="B2036" s="111"/>
      <c r="C2036" s="111"/>
      <c r="D2036" s="111"/>
      <c r="E2036" s="111"/>
      <c r="F2036" s="111"/>
      <c r="G2036" s="111"/>
      <c r="H2036" s="111"/>
      <c r="I2036" s="111"/>
      <c r="J2036" s="111"/>
      <c r="K2036" s="111"/>
      <c r="L2036" s="111"/>
      <c r="M2036" s="111"/>
      <c r="N2036" s="111"/>
      <c r="O2036" s="111"/>
      <c r="P2036" s="111"/>
      <c r="Q2036" s="111"/>
      <c r="R2036" s="111"/>
      <c r="S2036" s="111"/>
      <c r="T2036" s="111"/>
      <c r="U2036" s="111"/>
      <c r="V2036" s="111"/>
      <c r="W2036" s="1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</row>
    <row r="2037" spans="1:78" s="45" customFormat="1" x14ac:dyDescent="0.2">
      <c r="A2037" s="111"/>
      <c r="B2037" s="111"/>
      <c r="C2037" s="111"/>
      <c r="D2037" s="111"/>
      <c r="E2037" s="111"/>
      <c r="F2037" s="111"/>
      <c r="G2037" s="111"/>
      <c r="H2037" s="111"/>
      <c r="I2037" s="111"/>
      <c r="J2037" s="111"/>
      <c r="K2037" s="111"/>
      <c r="L2037" s="111"/>
      <c r="M2037" s="111"/>
      <c r="N2037" s="111"/>
      <c r="O2037" s="111"/>
      <c r="P2037" s="111"/>
      <c r="Q2037" s="111"/>
      <c r="R2037" s="111"/>
      <c r="S2037" s="111"/>
      <c r="T2037" s="111"/>
      <c r="U2037" s="111"/>
      <c r="V2037" s="111"/>
      <c r="W2037" s="1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</row>
    <row r="2038" spans="1:78" s="45" customFormat="1" x14ac:dyDescent="0.2">
      <c r="A2038" s="111"/>
      <c r="B2038" s="111"/>
      <c r="C2038" s="111"/>
      <c r="D2038" s="111"/>
      <c r="E2038" s="111"/>
      <c r="F2038" s="111"/>
      <c r="G2038" s="111"/>
      <c r="H2038" s="111"/>
      <c r="I2038" s="111"/>
      <c r="J2038" s="111"/>
      <c r="K2038" s="111"/>
      <c r="L2038" s="111"/>
      <c r="M2038" s="111"/>
      <c r="N2038" s="111"/>
      <c r="O2038" s="111"/>
      <c r="P2038" s="111"/>
      <c r="Q2038" s="111"/>
      <c r="R2038" s="111"/>
      <c r="S2038" s="111"/>
      <c r="T2038" s="111"/>
      <c r="U2038" s="111"/>
      <c r="V2038" s="111"/>
      <c r="W2038" s="1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</row>
    <row r="2039" spans="1:78" s="45" customFormat="1" x14ac:dyDescent="0.2">
      <c r="A2039" s="111"/>
      <c r="B2039" s="111"/>
      <c r="C2039" s="111"/>
      <c r="D2039" s="111"/>
      <c r="E2039" s="111"/>
      <c r="F2039" s="111"/>
      <c r="G2039" s="111"/>
      <c r="H2039" s="111"/>
      <c r="I2039" s="111"/>
      <c r="J2039" s="111"/>
      <c r="K2039" s="111"/>
      <c r="L2039" s="111"/>
      <c r="M2039" s="111"/>
      <c r="N2039" s="111"/>
      <c r="O2039" s="111"/>
      <c r="P2039" s="111"/>
      <c r="Q2039" s="111"/>
      <c r="R2039" s="111"/>
      <c r="S2039" s="111"/>
      <c r="T2039" s="111"/>
      <c r="U2039" s="111"/>
      <c r="V2039" s="111"/>
      <c r="W2039" s="1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</row>
    <row r="2040" spans="1:78" s="45" customFormat="1" x14ac:dyDescent="0.2">
      <c r="A2040" s="111"/>
      <c r="B2040" s="111"/>
      <c r="C2040" s="111"/>
      <c r="D2040" s="111"/>
      <c r="E2040" s="111"/>
      <c r="F2040" s="111"/>
      <c r="G2040" s="111"/>
      <c r="H2040" s="111"/>
      <c r="I2040" s="111"/>
      <c r="J2040" s="111"/>
      <c r="K2040" s="111"/>
      <c r="L2040" s="111"/>
      <c r="M2040" s="111"/>
      <c r="N2040" s="111"/>
      <c r="O2040" s="111"/>
      <c r="P2040" s="111"/>
      <c r="Q2040" s="111"/>
      <c r="R2040" s="111"/>
      <c r="S2040" s="111"/>
      <c r="T2040" s="111"/>
      <c r="U2040" s="111"/>
      <c r="V2040" s="111"/>
      <c r="W2040" s="1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</row>
    <row r="2041" spans="1:78" s="45" customFormat="1" x14ac:dyDescent="0.2">
      <c r="A2041" s="111"/>
      <c r="B2041" s="111"/>
      <c r="C2041" s="111"/>
      <c r="D2041" s="111"/>
      <c r="E2041" s="111"/>
      <c r="F2041" s="111"/>
      <c r="G2041" s="111"/>
      <c r="H2041" s="111"/>
      <c r="I2041" s="111"/>
      <c r="J2041" s="111"/>
      <c r="K2041" s="111"/>
      <c r="L2041" s="111"/>
      <c r="M2041" s="111"/>
      <c r="N2041" s="111"/>
      <c r="O2041" s="111"/>
      <c r="P2041" s="111"/>
      <c r="Q2041" s="111"/>
      <c r="R2041" s="111"/>
      <c r="S2041" s="111"/>
      <c r="T2041" s="111"/>
      <c r="U2041" s="111"/>
      <c r="V2041" s="111"/>
      <c r="W2041" s="1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</row>
    <row r="2042" spans="1:78" s="45" customFormat="1" x14ac:dyDescent="0.2">
      <c r="A2042" s="111"/>
      <c r="B2042" s="111"/>
      <c r="C2042" s="111"/>
      <c r="D2042" s="111"/>
      <c r="E2042" s="111"/>
      <c r="F2042" s="111"/>
      <c r="G2042" s="111"/>
      <c r="H2042" s="111"/>
      <c r="I2042" s="111"/>
      <c r="J2042" s="111"/>
      <c r="K2042" s="111"/>
      <c r="L2042" s="111"/>
      <c r="M2042" s="111"/>
      <c r="N2042" s="111"/>
      <c r="O2042" s="111"/>
      <c r="P2042" s="111"/>
      <c r="Q2042" s="111"/>
      <c r="R2042" s="111"/>
      <c r="S2042" s="111"/>
      <c r="T2042" s="111"/>
      <c r="U2042" s="111"/>
      <c r="V2042" s="111"/>
      <c r="W2042" s="1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</row>
    <row r="2043" spans="1:78" s="45" customFormat="1" x14ac:dyDescent="0.2">
      <c r="A2043" s="111"/>
      <c r="B2043" s="111"/>
      <c r="C2043" s="111"/>
      <c r="D2043" s="111"/>
      <c r="E2043" s="111"/>
      <c r="F2043" s="111"/>
      <c r="G2043" s="111"/>
      <c r="H2043" s="111"/>
      <c r="I2043" s="111"/>
      <c r="J2043" s="111"/>
      <c r="K2043" s="111"/>
      <c r="L2043" s="111"/>
      <c r="M2043" s="111"/>
      <c r="N2043" s="111"/>
      <c r="O2043" s="111"/>
      <c r="P2043" s="111"/>
      <c r="Q2043" s="111"/>
      <c r="R2043" s="111"/>
      <c r="S2043" s="111"/>
      <c r="T2043" s="111"/>
      <c r="U2043" s="111"/>
      <c r="V2043" s="111"/>
      <c r="W2043" s="1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</row>
    <row r="2044" spans="1:78" s="45" customFormat="1" x14ac:dyDescent="0.2">
      <c r="A2044" s="111"/>
      <c r="B2044" s="111"/>
      <c r="C2044" s="111"/>
      <c r="D2044" s="111"/>
      <c r="E2044" s="111"/>
      <c r="F2044" s="111"/>
      <c r="G2044" s="111"/>
      <c r="H2044" s="111"/>
      <c r="I2044" s="111"/>
      <c r="J2044" s="111"/>
      <c r="K2044" s="111"/>
      <c r="L2044" s="111"/>
      <c r="M2044" s="111"/>
      <c r="N2044" s="111"/>
      <c r="O2044" s="111"/>
      <c r="P2044" s="111"/>
      <c r="Q2044" s="111"/>
      <c r="R2044" s="111"/>
      <c r="S2044" s="111"/>
      <c r="T2044" s="111"/>
      <c r="U2044" s="111"/>
      <c r="V2044" s="111"/>
      <c r="W2044" s="1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</row>
    <row r="2045" spans="1:78" s="45" customFormat="1" x14ac:dyDescent="0.2">
      <c r="A2045" s="111"/>
      <c r="B2045" s="111"/>
      <c r="C2045" s="111"/>
      <c r="D2045" s="111"/>
      <c r="E2045" s="111"/>
      <c r="F2045" s="111"/>
      <c r="G2045" s="111"/>
      <c r="H2045" s="111"/>
      <c r="I2045" s="111"/>
      <c r="J2045" s="111"/>
      <c r="K2045" s="111"/>
      <c r="L2045" s="111"/>
      <c r="M2045" s="111"/>
      <c r="N2045" s="111"/>
      <c r="O2045" s="111"/>
      <c r="P2045" s="111"/>
      <c r="Q2045" s="111"/>
      <c r="R2045" s="111"/>
      <c r="S2045" s="111"/>
      <c r="T2045" s="111"/>
      <c r="U2045" s="111"/>
      <c r="V2045" s="111"/>
      <c r="W2045" s="1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</row>
    <row r="2046" spans="1:78" s="45" customFormat="1" x14ac:dyDescent="0.2">
      <c r="A2046" s="111"/>
      <c r="B2046" s="111"/>
      <c r="C2046" s="111"/>
      <c r="D2046" s="111"/>
      <c r="E2046" s="111"/>
      <c r="F2046" s="111"/>
      <c r="G2046" s="111"/>
      <c r="H2046" s="111"/>
      <c r="I2046" s="111"/>
      <c r="J2046" s="111"/>
      <c r="K2046" s="111"/>
      <c r="L2046" s="111"/>
      <c r="M2046" s="111"/>
      <c r="N2046" s="111"/>
      <c r="O2046" s="111"/>
      <c r="P2046" s="111"/>
      <c r="Q2046" s="111"/>
      <c r="R2046" s="111"/>
      <c r="S2046" s="111"/>
      <c r="T2046" s="111"/>
      <c r="U2046" s="111"/>
      <c r="V2046" s="111"/>
      <c r="W2046" s="1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</row>
    <row r="2047" spans="1:78" s="45" customFormat="1" x14ac:dyDescent="0.2">
      <c r="A2047" s="111"/>
      <c r="B2047" s="111"/>
      <c r="C2047" s="111"/>
      <c r="D2047" s="111"/>
      <c r="E2047" s="111"/>
      <c r="F2047" s="111"/>
      <c r="G2047" s="111"/>
      <c r="H2047" s="111"/>
      <c r="I2047" s="111"/>
      <c r="J2047" s="111"/>
      <c r="K2047" s="111"/>
      <c r="L2047" s="111"/>
      <c r="M2047" s="111"/>
      <c r="N2047" s="111"/>
      <c r="O2047" s="111"/>
      <c r="P2047" s="111"/>
      <c r="Q2047" s="111"/>
      <c r="R2047" s="111"/>
      <c r="S2047" s="111"/>
      <c r="T2047" s="111"/>
      <c r="U2047" s="111"/>
      <c r="V2047" s="111"/>
      <c r="W2047" s="1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</row>
    <row r="2048" spans="1:78" s="45" customFormat="1" x14ac:dyDescent="0.2">
      <c r="A2048" s="111"/>
      <c r="B2048" s="111"/>
      <c r="C2048" s="111"/>
      <c r="D2048" s="111"/>
      <c r="E2048" s="111"/>
      <c r="F2048" s="111"/>
      <c r="G2048" s="111"/>
      <c r="H2048" s="111"/>
      <c r="I2048" s="111"/>
      <c r="J2048" s="111"/>
      <c r="K2048" s="111"/>
      <c r="L2048" s="111"/>
      <c r="M2048" s="111"/>
      <c r="N2048" s="111"/>
      <c r="O2048" s="111"/>
      <c r="P2048" s="111"/>
      <c r="Q2048" s="111"/>
      <c r="R2048" s="111"/>
      <c r="S2048" s="111"/>
      <c r="T2048" s="111"/>
      <c r="U2048" s="111"/>
      <c r="V2048" s="111"/>
      <c r="W2048" s="1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</row>
    <row r="2049" spans="1:78" s="45" customFormat="1" x14ac:dyDescent="0.2">
      <c r="A2049" s="111"/>
      <c r="B2049" s="111"/>
      <c r="C2049" s="111"/>
      <c r="D2049" s="111"/>
      <c r="E2049" s="111"/>
      <c r="F2049" s="111"/>
      <c r="G2049" s="111"/>
      <c r="H2049" s="111"/>
      <c r="I2049" s="111"/>
      <c r="J2049" s="111"/>
      <c r="K2049" s="111"/>
      <c r="L2049" s="111"/>
      <c r="M2049" s="111"/>
      <c r="N2049" s="111"/>
      <c r="O2049" s="111"/>
      <c r="P2049" s="111"/>
      <c r="Q2049" s="111"/>
      <c r="R2049" s="111"/>
      <c r="S2049" s="111"/>
      <c r="T2049" s="111"/>
      <c r="U2049" s="111"/>
      <c r="V2049" s="111"/>
      <c r="W2049" s="1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</row>
    <row r="2050" spans="1:78" s="45" customFormat="1" x14ac:dyDescent="0.2">
      <c r="A2050" s="111"/>
      <c r="B2050" s="111"/>
      <c r="C2050" s="111"/>
      <c r="D2050" s="111"/>
      <c r="E2050" s="111"/>
      <c r="F2050" s="111"/>
      <c r="G2050" s="111"/>
      <c r="H2050" s="111"/>
      <c r="I2050" s="111"/>
      <c r="J2050" s="111"/>
      <c r="K2050" s="111"/>
      <c r="L2050" s="111"/>
      <c r="M2050" s="111"/>
      <c r="N2050" s="111"/>
      <c r="O2050" s="111"/>
      <c r="P2050" s="111"/>
      <c r="Q2050" s="111"/>
      <c r="R2050" s="111"/>
      <c r="S2050" s="111"/>
      <c r="T2050" s="111"/>
      <c r="U2050" s="111"/>
      <c r="V2050" s="111"/>
      <c r="W2050" s="1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</row>
    <row r="2051" spans="1:78" s="45" customFormat="1" x14ac:dyDescent="0.2">
      <c r="A2051" s="111"/>
      <c r="B2051" s="111"/>
      <c r="C2051" s="111"/>
      <c r="D2051" s="111"/>
      <c r="E2051" s="111"/>
      <c r="F2051" s="111"/>
      <c r="G2051" s="111"/>
      <c r="H2051" s="111"/>
      <c r="I2051" s="111"/>
      <c r="J2051" s="111"/>
      <c r="K2051" s="111"/>
      <c r="L2051" s="111"/>
      <c r="M2051" s="111"/>
      <c r="N2051" s="111"/>
      <c r="O2051" s="111"/>
      <c r="P2051" s="111"/>
      <c r="Q2051" s="111"/>
      <c r="R2051" s="111"/>
      <c r="S2051" s="111"/>
      <c r="T2051" s="111"/>
      <c r="U2051" s="111"/>
      <c r="V2051" s="111"/>
      <c r="W2051" s="1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</row>
    <row r="2052" spans="1:78" s="45" customFormat="1" x14ac:dyDescent="0.2">
      <c r="A2052" s="111"/>
      <c r="B2052" s="111"/>
      <c r="C2052" s="111"/>
      <c r="D2052" s="111"/>
      <c r="E2052" s="111"/>
      <c r="F2052" s="111"/>
      <c r="G2052" s="111"/>
      <c r="H2052" s="111"/>
      <c r="I2052" s="111"/>
      <c r="J2052" s="111"/>
      <c r="K2052" s="111"/>
      <c r="L2052" s="111"/>
      <c r="M2052" s="111"/>
      <c r="N2052" s="111"/>
      <c r="O2052" s="111"/>
      <c r="P2052" s="111"/>
      <c r="Q2052" s="111"/>
      <c r="R2052" s="111"/>
      <c r="S2052" s="111"/>
      <c r="T2052" s="111"/>
      <c r="U2052" s="111"/>
      <c r="V2052" s="111"/>
      <c r="W2052" s="1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</row>
    <row r="2053" spans="1:78" s="45" customFormat="1" x14ac:dyDescent="0.2">
      <c r="A2053" s="111"/>
      <c r="B2053" s="111"/>
      <c r="C2053" s="111"/>
      <c r="D2053" s="111"/>
      <c r="E2053" s="111"/>
      <c r="F2053" s="111"/>
      <c r="G2053" s="111"/>
      <c r="H2053" s="111"/>
      <c r="I2053" s="111"/>
      <c r="J2053" s="111"/>
      <c r="K2053" s="111"/>
      <c r="L2053" s="111"/>
      <c r="M2053" s="111"/>
      <c r="N2053" s="111"/>
      <c r="O2053" s="111"/>
      <c r="P2053" s="111"/>
      <c r="Q2053" s="111"/>
      <c r="R2053" s="111"/>
      <c r="S2053" s="111"/>
      <c r="T2053" s="111"/>
      <c r="U2053" s="111"/>
      <c r="V2053" s="111"/>
      <c r="W2053" s="1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</row>
    <row r="2054" spans="1:78" s="45" customFormat="1" x14ac:dyDescent="0.2">
      <c r="A2054" s="111"/>
      <c r="B2054" s="111"/>
      <c r="C2054" s="111"/>
      <c r="D2054" s="111"/>
      <c r="E2054" s="111"/>
      <c r="F2054" s="111"/>
      <c r="G2054" s="111"/>
      <c r="H2054" s="111"/>
      <c r="I2054" s="111"/>
      <c r="J2054" s="111"/>
      <c r="K2054" s="111"/>
      <c r="L2054" s="111"/>
      <c r="M2054" s="111"/>
      <c r="N2054" s="111"/>
      <c r="O2054" s="111"/>
      <c r="P2054" s="111"/>
      <c r="Q2054" s="111"/>
      <c r="R2054" s="111"/>
      <c r="S2054" s="111"/>
      <c r="T2054" s="111"/>
      <c r="U2054" s="111"/>
      <c r="V2054" s="111"/>
      <c r="W2054" s="1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</row>
    <row r="2055" spans="1:78" s="45" customFormat="1" x14ac:dyDescent="0.2">
      <c r="A2055" s="111"/>
      <c r="B2055" s="111"/>
      <c r="C2055" s="111"/>
      <c r="D2055" s="111"/>
      <c r="E2055" s="111"/>
      <c r="F2055" s="111"/>
      <c r="G2055" s="111"/>
      <c r="H2055" s="111"/>
      <c r="I2055" s="111"/>
      <c r="J2055" s="111"/>
      <c r="K2055" s="111"/>
      <c r="L2055" s="111"/>
      <c r="M2055" s="111"/>
      <c r="N2055" s="111"/>
      <c r="O2055" s="111"/>
      <c r="P2055" s="111"/>
      <c r="Q2055" s="111"/>
      <c r="R2055" s="111"/>
      <c r="S2055" s="111"/>
      <c r="T2055" s="111"/>
      <c r="U2055" s="111"/>
      <c r="V2055" s="111"/>
      <c r="W2055" s="1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</row>
    <row r="2056" spans="1:78" s="45" customFormat="1" x14ac:dyDescent="0.2">
      <c r="A2056" s="111"/>
      <c r="B2056" s="111"/>
      <c r="C2056" s="111"/>
      <c r="D2056" s="111"/>
      <c r="E2056" s="111"/>
      <c r="F2056" s="111"/>
      <c r="G2056" s="111"/>
      <c r="H2056" s="111"/>
      <c r="I2056" s="111"/>
      <c r="J2056" s="111"/>
      <c r="K2056" s="111"/>
      <c r="L2056" s="111"/>
      <c r="M2056" s="111"/>
      <c r="N2056" s="111"/>
      <c r="O2056" s="111"/>
      <c r="P2056" s="111"/>
      <c r="Q2056" s="111"/>
      <c r="R2056" s="111"/>
      <c r="S2056" s="111"/>
      <c r="T2056" s="111"/>
      <c r="U2056" s="111"/>
      <c r="V2056" s="111"/>
      <c r="W2056" s="1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</row>
    <row r="2057" spans="1:78" s="45" customFormat="1" x14ac:dyDescent="0.2">
      <c r="A2057" s="111"/>
      <c r="B2057" s="111"/>
      <c r="C2057" s="111"/>
      <c r="D2057" s="111"/>
      <c r="E2057" s="111"/>
      <c r="F2057" s="111"/>
      <c r="G2057" s="111"/>
      <c r="H2057" s="111"/>
      <c r="I2057" s="111"/>
      <c r="J2057" s="111"/>
      <c r="K2057" s="111"/>
      <c r="L2057" s="111"/>
      <c r="M2057" s="111"/>
      <c r="N2057" s="111"/>
      <c r="O2057" s="111"/>
      <c r="P2057" s="111"/>
      <c r="Q2057" s="111"/>
      <c r="R2057" s="111"/>
      <c r="S2057" s="111"/>
      <c r="T2057" s="111"/>
      <c r="U2057" s="111"/>
      <c r="V2057" s="111"/>
      <c r="W2057" s="1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</row>
    <row r="2058" spans="1:78" s="45" customFormat="1" x14ac:dyDescent="0.2">
      <c r="A2058" s="111"/>
      <c r="B2058" s="111"/>
      <c r="C2058" s="111"/>
      <c r="D2058" s="111"/>
      <c r="E2058" s="111"/>
      <c r="F2058" s="111"/>
      <c r="G2058" s="111"/>
      <c r="H2058" s="111"/>
      <c r="I2058" s="111"/>
      <c r="J2058" s="111"/>
      <c r="K2058" s="111"/>
      <c r="L2058" s="111"/>
      <c r="M2058" s="111"/>
      <c r="N2058" s="111"/>
      <c r="O2058" s="111"/>
      <c r="P2058" s="111"/>
      <c r="Q2058" s="111"/>
      <c r="R2058" s="111"/>
      <c r="S2058" s="111"/>
      <c r="T2058" s="111"/>
      <c r="U2058" s="111"/>
      <c r="V2058" s="111"/>
      <c r="W2058" s="1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</row>
    <row r="2059" spans="1:78" s="45" customFormat="1" x14ac:dyDescent="0.2">
      <c r="A2059" s="111"/>
      <c r="B2059" s="111"/>
      <c r="C2059" s="111"/>
      <c r="D2059" s="111"/>
      <c r="E2059" s="111"/>
      <c r="F2059" s="111"/>
      <c r="G2059" s="111"/>
      <c r="H2059" s="111"/>
      <c r="I2059" s="111"/>
      <c r="J2059" s="111"/>
      <c r="K2059" s="111"/>
      <c r="L2059" s="111"/>
      <c r="M2059" s="111"/>
      <c r="N2059" s="111"/>
      <c r="O2059" s="111"/>
      <c r="P2059" s="111"/>
      <c r="Q2059" s="111"/>
      <c r="R2059" s="111"/>
      <c r="S2059" s="111"/>
      <c r="T2059" s="111"/>
      <c r="U2059" s="111"/>
      <c r="V2059" s="111"/>
      <c r="W2059" s="1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</row>
    <row r="2060" spans="1:78" s="45" customFormat="1" x14ac:dyDescent="0.2">
      <c r="A2060" s="111"/>
      <c r="B2060" s="111"/>
      <c r="C2060" s="111"/>
      <c r="D2060" s="111"/>
      <c r="E2060" s="111"/>
      <c r="F2060" s="111"/>
      <c r="G2060" s="111"/>
      <c r="H2060" s="111"/>
      <c r="I2060" s="111"/>
      <c r="J2060" s="111"/>
      <c r="K2060" s="111"/>
      <c r="L2060" s="111"/>
      <c r="M2060" s="111"/>
      <c r="N2060" s="111"/>
      <c r="O2060" s="111"/>
      <c r="P2060" s="111"/>
      <c r="Q2060" s="111"/>
      <c r="R2060" s="111"/>
      <c r="S2060" s="111"/>
      <c r="T2060" s="111"/>
      <c r="U2060" s="111"/>
      <c r="V2060" s="111"/>
      <c r="W2060" s="1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</row>
    <row r="2061" spans="1:78" s="45" customFormat="1" x14ac:dyDescent="0.2">
      <c r="A2061" s="111"/>
      <c r="B2061" s="111"/>
      <c r="C2061" s="111"/>
      <c r="D2061" s="111"/>
      <c r="E2061" s="111"/>
      <c r="F2061" s="111"/>
      <c r="G2061" s="111"/>
      <c r="H2061" s="111"/>
      <c r="I2061" s="111"/>
      <c r="J2061" s="111"/>
      <c r="K2061" s="111"/>
      <c r="L2061" s="111"/>
      <c r="M2061" s="111"/>
      <c r="N2061" s="111"/>
      <c r="O2061" s="111"/>
      <c r="P2061" s="111"/>
      <c r="Q2061" s="111"/>
      <c r="R2061" s="111"/>
      <c r="S2061" s="111"/>
      <c r="T2061" s="111"/>
      <c r="U2061" s="111"/>
      <c r="V2061" s="111"/>
      <c r="W2061" s="1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</row>
    <row r="2062" spans="1:78" s="45" customFormat="1" x14ac:dyDescent="0.2">
      <c r="A2062" s="111"/>
      <c r="B2062" s="111"/>
      <c r="C2062" s="111"/>
      <c r="D2062" s="111"/>
      <c r="E2062" s="111"/>
      <c r="F2062" s="111"/>
      <c r="G2062" s="111"/>
      <c r="H2062" s="111"/>
      <c r="I2062" s="111"/>
      <c r="J2062" s="111"/>
      <c r="K2062" s="111"/>
      <c r="L2062" s="111"/>
      <c r="M2062" s="111"/>
      <c r="N2062" s="111"/>
      <c r="O2062" s="111"/>
      <c r="P2062" s="111"/>
      <c r="Q2062" s="111"/>
      <c r="R2062" s="111"/>
      <c r="S2062" s="111"/>
      <c r="T2062" s="111"/>
      <c r="U2062" s="111"/>
      <c r="V2062" s="111"/>
      <c r="W2062" s="1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</row>
    <row r="2063" spans="1:78" s="45" customFormat="1" x14ac:dyDescent="0.2">
      <c r="A2063" s="111"/>
      <c r="B2063" s="111"/>
      <c r="C2063" s="111"/>
      <c r="D2063" s="111"/>
      <c r="E2063" s="111"/>
      <c r="F2063" s="111"/>
      <c r="G2063" s="111"/>
      <c r="H2063" s="111"/>
      <c r="I2063" s="111"/>
      <c r="J2063" s="111"/>
      <c r="K2063" s="111"/>
      <c r="L2063" s="111"/>
      <c r="M2063" s="111"/>
      <c r="N2063" s="111"/>
      <c r="O2063" s="111"/>
      <c r="P2063" s="111"/>
      <c r="Q2063" s="111"/>
      <c r="R2063" s="111"/>
      <c r="S2063" s="111"/>
      <c r="T2063" s="111"/>
      <c r="U2063" s="111"/>
      <c r="V2063" s="111"/>
      <c r="W2063" s="1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</row>
    <row r="2064" spans="1:78" s="45" customFormat="1" x14ac:dyDescent="0.2">
      <c r="A2064" s="111"/>
      <c r="B2064" s="111"/>
      <c r="C2064" s="111"/>
      <c r="D2064" s="111"/>
      <c r="E2064" s="111"/>
      <c r="F2064" s="111"/>
      <c r="G2064" s="111"/>
      <c r="H2064" s="111"/>
      <c r="I2064" s="111"/>
      <c r="J2064" s="111"/>
      <c r="K2064" s="111"/>
      <c r="L2064" s="111"/>
      <c r="M2064" s="111"/>
      <c r="N2064" s="111"/>
      <c r="O2064" s="111"/>
      <c r="P2064" s="111"/>
      <c r="Q2064" s="111"/>
      <c r="R2064" s="111"/>
      <c r="S2064" s="111"/>
      <c r="T2064" s="111"/>
      <c r="U2064" s="111"/>
      <c r="V2064" s="111"/>
      <c r="W2064" s="1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</row>
    <row r="2065" spans="1:78" s="45" customFormat="1" x14ac:dyDescent="0.2">
      <c r="A2065" s="111"/>
      <c r="B2065" s="111"/>
      <c r="C2065" s="111"/>
      <c r="D2065" s="111"/>
      <c r="E2065" s="111"/>
      <c r="F2065" s="111"/>
      <c r="G2065" s="111"/>
      <c r="H2065" s="111"/>
      <c r="I2065" s="111"/>
      <c r="J2065" s="111"/>
      <c r="K2065" s="111"/>
      <c r="L2065" s="111"/>
      <c r="M2065" s="111"/>
      <c r="N2065" s="111"/>
      <c r="O2065" s="111"/>
      <c r="P2065" s="111"/>
      <c r="Q2065" s="111"/>
      <c r="R2065" s="111"/>
      <c r="S2065" s="111"/>
      <c r="T2065" s="111"/>
      <c r="U2065" s="111"/>
      <c r="V2065" s="111"/>
      <c r="W2065" s="1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</row>
    <row r="2066" spans="1:78" s="45" customFormat="1" x14ac:dyDescent="0.2">
      <c r="A2066" s="111"/>
      <c r="B2066" s="111"/>
      <c r="C2066" s="111"/>
      <c r="D2066" s="111"/>
      <c r="E2066" s="111"/>
      <c r="F2066" s="111"/>
      <c r="G2066" s="111"/>
      <c r="H2066" s="111"/>
      <c r="I2066" s="111"/>
      <c r="J2066" s="111"/>
      <c r="K2066" s="111"/>
      <c r="L2066" s="111"/>
      <c r="M2066" s="111"/>
      <c r="N2066" s="111"/>
      <c r="O2066" s="111"/>
      <c r="P2066" s="111"/>
      <c r="Q2066" s="111"/>
      <c r="R2066" s="111"/>
      <c r="S2066" s="111"/>
      <c r="T2066" s="111"/>
      <c r="U2066" s="111"/>
      <c r="V2066" s="111"/>
      <c r="W2066" s="1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</row>
    <row r="2067" spans="1:78" s="45" customFormat="1" x14ac:dyDescent="0.2">
      <c r="A2067" s="111"/>
      <c r="B2067" s="111"/>
      <c r="C2067" s="111"/>
      <c r="D2067" s="111"/>
      <c r="E2067" s="111"/>
      <c r="F2067" s="111"/>
      <c r="G2067" s="111"/>
      <c r="H2067" s="111"/>
      <c r="I2067" s="111"/>
      <c r="J2067" s="111"/>
      <c r="K2067" s="111"/>
      <c r="L2067" s="111"/>
      <c r="M2067" s="111"/>
      <c r="N2067" s="111"/>
      <c r="O2067" s="111"/>
      <c r="P2067" s="111"/>
      <c r="Q2067" s="111"/>
      <c r="R2067" s="111"/>
      <c r="S2067" s="111"/>
      <c r="T2067" s="111"/>
      <c r="U2067" s="111"/>
      <c r="V2067" s="111"/>
      <c r="W2067" s="1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</row>
    <row r="2068" spans="1:78" s="45" customFormat="1" x14ac:dyDescent="0.2">
      <c r="A2068" s="111"/>
      <c r="B2068" s="111"/>
      <c r="C2068" s="111"/>
      <c r="D2068" s="111"/>
      <c r="E2068" s="111"/>
      <c r="F2068" s="111"/>
      <c r="G2068" s="111"/>
      <c r="H2068" s="111"/>
      <c r="I2068" s="111"/>
      <c r="J2068" s="111"/>
      <c r="K2068" s="111"/>
      <c r="L2068" s="111"/>
      <c r="M2068" s="111"/>
      <c r="N2068" s="111"/>
      <c r="O2068" s="111"/>
      <c r="P2068" s="111"/>
      <c r="Q2068" s="111"/>
      <c r="R2068" s="111"/>
      <c r="S2068" s="111"/>
      <c r="T2068" s="111"/>
      <c r="U2068" s="111"/>
      <c r="V2068" s="111"/>
      <c r="W2068" s="1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</row>
    <row r="2069" spans="1:78" s="45" customFormat="1" x14ac:dyDescent="0.2">
      <c r="A2069" s="111"/>
      <c r="B2069" s="111"/>
      <c r="C2069" s="111"/>
      <c r="D2069" s="111"/>
      <c r="E2069" s="111"/>
      <c r="F2069" s="111"/>
      <c r="G2069" s="111"/>
      <c r="H2069" s="111"/>
      <c r="I2069" s="111"/>
      <c r="J2069" s="111"/>
      <c r="K2069" s="111"/>
      <c r="L2069" s="111"/>
      <c r="M2069" s="111"/>
      <c r="N2069" s="111"/>
      <c r="O2069" s="111"/>
      <c r="P2069" s="111"/>
      <c r="Q2069" s="111"/>
      <c r="R2069" s="111"/>
      <c r="S2069" s="111"/>
      <c r="T2069" s="111"/>
      <c r="U2069" s="111"/>
      <c r="V2069" s="111"/>
      <c r="W2069" s="1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</row>
    <row r="2070" spans="1:78" s="45" customFormat="1" x14ac:dyDescent="0.2">
      <c r="A2070" s="111"/>
      <c r="B2070" s="111"/>
      <c r="C2070" s="111"/>
      <c r="D2070" s="111"/>
      <c r="E2070" s="111"/>
      <c r="F2070" s="111"/>
      <c r="G2070" s="111"/>
      <c r="H2070" s="111"/>
      <c r="I2070" s="111"/>
      <c r="J2070" s="111"/>
      <c r="K2070" s="111"/>
      <c r="L2070" s="111"/>
      <c r="M2070" s="111"/>
      <c r="N2070" s="111"/>
      <c r="O2070" s="111"/>
      <c r="P2070" s="111"/>
      <c r="Q2070" s="111"/>
      <c r="R2070" s="111"/>
      <c r="S2070" s="111"/>
      <c r="T2070" s="111"/>
      <c r="U2070" s="111"/>
      <c r="V2070" s="111"/>
      <c r="W2070" s="1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</row>
    <row r="2071" spans="1:78" s="45" customFormat="1" x14ac:dyDescent="0.2">
      <c r="A2071" s="111"/>
      <c r="B2071" s="111"/>
      <c r="C2071" s="111"/>
      <c r="D2071" s="111"/>
      <c r="E2071" s="111"/>
      <c r="F2071" s="111"/>
      <c r="G2071" s="111"/>
      <c r="H2071" s="111"/>
      <c r="I2071" s="111"/>
      <c r="J2071" s="111"/>
      <c r="K2071" s="111"/>
      <c r="L2071" s="111"/>
      <c r="M2071" s="111"/>
      <c r="N2071" s="111"/>
      <c r="O2071" s="111"/>
      <c r="P2071" s="111"/>
      <c r="Q2071" s="111"/>
      <c r="R2071" s="111"/>
      <c r="S2071" s="111"/>
      <c r="T2071" s="111"/>
      <c r="U2071" s="111"/>
      <c r="V2071" s="111"/>
      <c r="W2071" s="1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</row>
    <row r="2072" spans="1:78" s="45" customFormat="1" x14ac:dyDescent="0.2">
      <c r="A2072" s="111"/>
      <c r="B2072" s="111"/>
      <c r="C2072" s="111"/>
      <c r="D2072" s="111"/>
      <c r="E2072" s="111"/>
      <c r="F2072" s="111"/>
      <c r="G2072" s="111"/>
      <c r="H2072" s="111"/>
      <c r="I2072" s="111"/>
      <c r="J2072" s="111"/>
      <c r="K2072" s="111"/>
      <c r="L2072" s="111"/>
      <c r="M2072" s="111"/>
      <c r="N2072" s="111"/>
      <c r="O2072" s="111"/>
      <c r="P2072" s="111"/>
      <c r="Q2072" s="111"/>
      <c r="R2072" s="111"/>
      <c r="S2072" s="111"/>
      <c r="T2072" s="111"/>
      <c r="U2072" s="111"/>
      <c r="V2072" s="111"/>
      <c r="W2072" s="1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</row>
    <row r="2073" spans="1:78" s="45" customFormat="1" x14ac:dyDescent="0.2">
      <c r="A2073" s="111"/>
      <c r="B2073" s="111"/>
      <c r="C2073" s="111"/>
      <c r="D2073" s="111"/>
      <c r="E2073" s="111"/>
      <c r="F2073" s="111"/>
      <c r="G2073" s="111"/>
      <c r="H2073" s="111"/>
      <c r="I2073" s="111"/>
      <c r="J2073" s="111"/>
      <c r="K2073" s="111"/>
      <c r="L2073" s="111"/>
      <c r="M2073" s="111"/>
      <c r="N2073" s="111"/>
      <c r="O2073" s="111"/>
      <c r="P2073" s="111"/>
      <c r="Q2073" s="111"/>
      <c r="R2073" s="111"/>
      <c r="S2073" s="111"/>
      <c r="T2073" s="111"/>
      <c r="U2073" s="111"/>
      <c r="V2073" s="111"/>
      <c r="W2073" s="1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</row>
    <row r="2074" spans="1:78" s="45" customFormat="1" x14ac:dyDescent="0.2">
      <c r="A2074" s="111"/>
      <c r="B2074" s="111"/>
      <c r="C2074" s="111"/>
      <c r="D2074" s="111"/>
      <c r="E2074" s="111"/>
      <c r="F2074" s="111"/>
      <c r="G2074" s="111"/>
      <c r="H2074" s="111"/>
      <c r="I2074" s="111"/>
      <c r="J2074" s="111"/>
      <c r="K2074" s="111"/>
      <c r="L2074" s="111"/>
      <c r="M2074" s="111"/>
      <c r="N2074" s="111"/>
      <c r="O2074" s="111"/>
      <c r="P2074" s="111"/>
      <c r="Q2074" s="111"/>
      <c r="R2074" s="111"/>
      <c r="S2074" s="111"/>
      <c r="T2074" s="111"/>
      <c r="U2074" s="111"/>
      <c r="V2074" s="111"/>
      <c r="W2074" s="1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</row>
    <row r="2075" spans="1:78" s="45" customFormat="1" x14ac:dyDescent="0.2">
      <c r="A2075" s="111"/>
      <c r="B2075" s="111"/>
      <c r="C2075" s="111"/>
      <c r="D2075" s="111"/>
      <c r="E2075" s="111"/>
      <c r="F2075" s="111"/>
      <c r="G2075" s="111"/>
      <c r="H2075" s="111"/>
      <c r="I2075" s="111"/>
      <c r="J2075" s="111"/>
      <c r="K2075" s="111"/>
      <c r="L2075" s="111"/>
      <c r="M2075" s="111"/>
      <c r="N2075" s="111"/>
      <c r="O2075" s="111"/>
      <c r="P2075" s="111"/>
      <c r="Q2075" s="111"/>
      <c r="R2075" s="111"/>
      <c r="S2075" s="111"/>
      <c r="T2075" s="111"/>
      <c r="U2075" s="111"/>
      <c r="V2075" s="111"/>
      <c r="W2075" s="1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</row>
    <row r="2076" spans="1:78" s="45" customFormat="1" x14ac:dyDescent="0.2">
      <c r="A2076" s="111"/>
      <c r="B2076" s="111"/>
      <c r="C2076" s="111"/>
      <c r="D2076" s="111"/>
      <c r="E2076" s="111"/>
      <c r="F2076" s="111"/>
      <c r="G2076" s="111"/>
      <c r="H2076" s="111"/>
      <c r="I2076" s="111"/>
      <c r="J2076" s="111"/>
      <c r="K2076" s="111"/>
      <c r="L2076" s="111"/>
      <c r="M2076" s="111"/>
      <c r="N2076" s="111"/>
      <c r="O2076" s="111"/>
      <c r="P2076" s="111"/>
      <c r="Q2076" s="111"/>
      <c r="R2076" s="111"/>
      <c r="S2076" s="111"/>
      <c r="T2076" s="111"/>
      <c r="U2076" s="111"/>
      <c r="V2076" s="111"/>
      <c r="W2076" s="1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</row>
    <row r="2077" spans="1:78" s="45" customFormat="1" x14ac:dyDescent="0.2">
      <c r="A2077" s="111"/>
      <c r="B2077" s="111"/>
      <c r="C2077" s="111"/>
      <c r="D2077" s="111"/>
      <c r="E2077" s="111"/>
      <c r="F2077" s="111"/>
      <c r="G2077" s="111"/>
      <c r="H2077" s="111"/>
      <c r="I2077" s="111"/>
      <c r="J2077" s="111"/>
      <c r="K2077" s="111"/>
      <c r="L2077" s="111"/>
      <c r="M2077" s="111"/>
      <c r="N2077" s="111"/>
      <c r="O2077" s="111"/>
      <c r="P2077" s="111"/>
      <c r="Q2077" s="111"/>
      <c r="R2077" s="111"/>
      <c r="S2077" s="111"/>
      <c r="T2077" s="111"/>
      <c r="U2077" s="111"/>
      <c r="V2077" s="111"/>
      <c r="W2077" s="1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</row>
    <row r="2078" spans="1:78" s="45" customFormat="1" x14ac:dyDescent="0.2">
      <c r="A2078" s="111"/>
      <c r="B2078" s="111"/>
      <c r="C2078" s="111"/>
      <c r="D2078" s="111"/>
      <c r="E2078" s="111"/>
      <c r="F2078" s="111"/>
      <c r="G2078" s="111"/>
      <c r="H2078" s="111"/>
      <c r="I2078" s="111"/>
      <c r="J2078" s="111"/>
      <c r="K2078" s="111"/>
      <c r="L2078" s="111"/>
      <c r="M2078" s="111"/>
      <c r="N2078" s="111"/>
      <c r="O2078" s="111"/>
      <c r="P2078" s="111"/>
      <c r="Q2078" s="111"/>
      <c r="R2078" s="111"/>
      <c r="S2078" s="111"/>
      <c r="T2078" s="111"/>
      <c r="U2078" s="111"/>
      <c r="V2078" s="111"/>
      <c r="W2078" s="1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</row>
    <row r="2079" spans="1:78" s="45" customFormat="1" x14ac:dyDescent="0.2">
      <c r="A2079" s="111"/>
      <c r="B2079" s="111"/>
      <c r="C2079" s="111"/>
      <c r="D2079" s="111"/>
      <c r="E2079" s="111"/>
      <c r="F2079" s="111"/>
      <c r="G2079" s="111"/>
      <c r="H2079" s="111"/>
      <c r="I2079" s="111"/>
      <c r="J2079" s="111"/>
      <c r="K2079" s="111"/>
      <c r="L2079" s="111"/>
      <c r="M2079" s="111"/>
      <c r="N2079" s="111"/>
      <c r="O2079" s="111"/>
      <c r="P2079" s="111"/>
      <c r="Q2079" s="111"/>
      <c r="R2079" s="111"/>
      <c r="S2079" s="111"/>
      <c r="T2079" s="111"/>
      <c r="U2079" s="111"/>
      <c r="V2079" s="111"/>
      <c r="W2079" s="1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</row>
    <row r="2080" spans="1:78" s="45" customFormat="1" x14ac:dyDescent="0.2">
      <c r="A2080" s="111"/>
      <c r="B2080" s="111"/>
      <c r="C2080" s="111"/>
      <c r="D2080" s="111"/>
      <c r="E2080" s="111"/>
      <c r="F2080" s="111"/>
      <c r="G2080" s="111"/>
      <c r="H2080" s="111"/>
      <c r="I2080" s="111"/>
      <c r="J2080" s="111"/>
      <c r="K2080" s="111"/>
      <c r="L2080" s="111"/>
      <c r="M2080" s="111"/>
      <c r="N2080" s="111"/>
      <c r="O2080" s="111"/>
      <c r="P2080" s="111"/>
      <c r="Q2080" s="111"/>
      <c r="R2080" s="111"/>
      <c r="S2080" s="111"/>
      <c r="T2080" s="111"/>
      <c r="U2080" s="111"/>
      <c r="V2080" s="111"/>
      <c r="W2080" s="1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</row>
    <row r="2081" spans="1:78" s="45" customFormat="1" x14ac:dyDescent="0.2">
      <c r="A2081" s="111"/>
      <c r="B2081" s="111"/>
      <c r="C2081" s="111"/>
      <c r="D2081" s="111"/>
      <c r="E2081" s="111"/>
      <c r="F2081" s="111"/>
      <c r="G2081" s="111"/>
      <c r="H2081" s="111"/>
      <c r="I2081" s="111"/>
      <c r="J2081" s="111"/>
      <c r="K2081" s="111"/>
      <c r="L2081" s="111"/>
      <c r="M2081" s="111"/>
      <c r="N2081" s="111"/>
      <c r="O2081" s="111"/>
      <c r="P2081" s="111"/>
      <c r="Q2081" s="111"/>
      <c r="R2081" s="111"/>
      <c r="S2081" s="111"/>
      <c r="T2081" s="111"/>
      <c r="U2081" s="111"/>
      <c r="V2081" s="111"/>
      <c r="W2081" s="1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</row>
    <row r="2082" spans="1:78" s="45" customFormat="1" x14ac:dyDescent="0.2">
      <c r="A2082" s="111"/>
      <c r="B2082" s="111"/>
      <c r="C2082" s="111"/>
      <c r="D2082" s="111"/>
      <c r="E2082" s="111"/>
      <c r="F2082" s="111"/>
      <c r="G2082" s="111"/>
      <c r="H2082" s="111"/>
      <c r="I2082" s="111"/>
      <c r="J2082" s="111"/>
      <c r="K2082" s="111"/>
      <c r="L2082" s="111"/>
      <c r="M2082" s="111"/>
      <c r="N2082" s="111"/>
      <c r="O2082" s="111"/>
      <c r="P2082" s="111"/>
      <c r="Q2082" s="111"/>
      <c r="R2082" s="111"/>
      <c r="S2082" s="111"/>
      <c r="T2082" s="111"/>
      <c r="U2082" s="111"/>
      <c r="V2082" s="111"/>
      <c r="W2082" s="1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</row>
    <row r="2083" spans="1:78" s="45" customFormat="1" x14ac:dyDescent="0.2">
      <c r="A2083" s="111"/>
      <c r="B2083" s="111"/>
      <c r="C2083" s="111"/>
      <c r="D2083" s="111"/>
      <c r="E2083" s="111"/>
      <c r="F2083" s="111"/>
      <c r="G2083" s="111"/>
      <c r="H2083" s="111"/>
      <c r="I2083" s="111"/>
      <c r="J2083" s="111"/>
      <c r="K2083" s="111"/>
      <c r="L2083" s="111"/>
      <c r="M2083" s="111"/>
      <c r="N2083" s="111"/>
      <c r="O2083" s="111"/>
      <c r="P2083" s="111"/>
      <c r="Q2083" s="111"/>
      <c r="R2083" s="111"/>
      <c r="S2083" s="111"/>
      <c r="T2083" s="111"/>
      <c r="U2083" s="111"/>
      <c r="V2083" s="111"/>
      <c r="W2083" s="1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</row>
    <row r="2084" spans="1:78" s="45" customFormat="1" x14ac:dyDescent="0.2">
      <c r="A2084" s="111"/>
      <c r="B2084" s="111"/>
      <c r="C2084" s="111"/>
      <c r="D2084" s="111"/>
      <c r="E2084" s="111"/>
      <c r="F2084" s="111"/>
      <c r="G2084" s="111"/>
      <c r="H2084" s="111"/>
      <c r="I2084" s="111"/>
      <c r="J2084" s="111"/>
      <c r="K2084" s="111"/>
      <c r="L2084" s="111"/>
      <c r="M2084" s="111"/>
      <c r="N2084" s="111"/>
      <c r="O2084" s="111"/>
      <c r="P2084" s="111"/>
      <c r="Q2084" s="111"/>
      <c r="R2084" s="111"/>
      <c r="S2084" s="111"/>
      <c r="T2084" s="111"/>
      <c r="U2084" s="111"/>
      <c r="V2084" s="111"/>
      <c r="W2084" s="1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</row>
    <row r="2085" spans="1:78" s="45" customFormat="1" x14ac:dyDescent="0.2">
      <c r="A2085" s="111"/>
      <c r="B2085" s="111"/>
      <c r="C2085" s="111"/>
      <c r="D2085" s="111"/>
      <c r="E2085" s="111"/>
      <c r="F2085" s="111"/>
      <c r="G2085" s="111"/>
      <c r="H2085" s="111"/>
      <c r="I2085" s="111"/>
      <c r="J2085" s="111"/>
      <c r="K2085" s="111"/>
      <c r="L2085" s="111"/>
      <c r="M2085" s="111"/>
      <c r="N2085" s="111"/>
      <c r="O2085" s="111"/>
      <c r="P2085" s="111"/>
      <c r="Q2085" s="111"/>
      <c r="R2085" s="111"/>
      <c r="S2085" s="111"/>
      <c r="T2085" s="111"/>
      <c r="U2085" s="111"/>
      <c r="V2085" s="111"/>
      <c r="W2085" s="1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</row>
    <row r="2086" spans="1:78" s="45" customFormat="1" x14ac:dyDescent="0.2">
      <c r="A2086" s="111"/>
      <c r="B2086" s="111"/>
      <c r="C2086" s="111"/>
      <c r="D2086" s="111"/>
      <c r="E2086" s="111"/>
      <c r="F2086" s="111"/>
      <c r="G2086" s="111"/>
      <c r="H2086" s="111"/>
      <c r="I2086" s="111"/>
      <c r="J2086" s="111"/>
      <c r="K2086" s="111"/>
      <c r="L2086" s="111"/>
      <c r="M2086" s="111"/>
      <c r="N2086" s="111"/>
      <c r="O2086" s="111"/>
      <c r="P2086" s="111"/>
      <c r="Q2086" s="111"/>
      <c r="R2086" s="111"/>
      <c r="S2086" s="111"/>
      <c r="T2086" s="111"/>
      <c r="U2086" s="111"/>
      <c r="V2086" s="111"/>
      <c r="W2086" s="1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</row>
    <row r="2087" spans="1:78" s="45" customFormat="1" x14ac:dyDescent="0.2">
      <c r="A2087" s="111"/>
      <c r="B2087" s="111"/>
      <c r="C2087" s="111"/>
      <c r="D2087" s="111"/>
      <c r="E2087" s="111"/>
      <c r="F2087" s="111"/>
      <c r="G2087" s="111"/>
      <c r="H2087" s="111"/>
      <c r="I2087" s="111"/>
      <c r="J2087" s="111"/>
      <c r="K2087" s="111"/>
      <c r="L2087" s="111"/>
      <c r="M2087" s="111"/>
      <c r="N2087" s="111"/>
      <c r="O2087" s="111"/>
      <c r="P2087" s="111"/>
      <c r="Q2087" s="111"/>
      <c r="R2087" s="111"/>
      <c r="S2087" s="111"/>
      <c r="T2087" s="111"/>
      <c r="U2087" s="111"/>
      <c r="V2087" s="111"/>
      <c r="W2087" s="1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</row>
    <row r="2088" spans="1:78" s="45" customFormat="1" x14ac:dyDescent="0.2">
      <c r="A2088" s="111"/>
      <c r="B2088" s="111"/>
      <c r="C2088" s="111"/>
      <c r="D2088" s="111"/>
      <c r="E2088" s="111"/>
      <c r="F2088" s="111"/>
      <c r="G2088" s="111"/>
      <c r="H2088" s="111"/>
      <c r="I2088" s="111"/>
      <c r="J2088" s="111"/>
      <c r="K2088" s="111"/>
      <c r="L2088" s="111"/>
      <c r="M2088" s="111"/>
      <c r="N2088" s="111"/>
      <c r="O2088" s="111"/>
      <c r="P2088" s="111"/>
      <c r="Q2088" s="111"/>
      <c r="R2088" s="111"/>
      <c r="S2088" s="111"/>
      <c r="T2088" s="111"/>
      <c r="U2088" s="111"/>
      <c r="V2088" s="111"/>
      <c r="W2088" s="1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</row>
    <row r="2089" spans="1:78" s="45" customFormat="1" x14ac:dyDescent="0.2">
      <c r="A2089" s="111"/>
      <c r="B2089" s="111"/>
      <c r="C2089" s="111"/>
      <c r="D2089" s="111"/>
      <c r="E2089" s="111"/>
      <c r="F2089" s="111"/>
      <c r="G2089" s="111"/>
      <c r="H2089" s="111"/>
      <c r="I2089" s="111"/>
      <c r="J2089" s="111"/>
      <c r="K2089" s="111"/>
      <c r="L2089" s="111"/>
      <c r="M2089" s="111"/>
      <c r="N2089" s="111"/>
      <c r="O2089" s="111"/>
      <c r="P2089" s="111"/>
      <c r="Q2089" s="111"/>
      <c r="R2089" s="111"/>
      <c r="S2089" s="111"/>
      <c r="T2089" s="111"/>
      <c r="U2089" s="111"/>
      <c r="V2089" s="111"/>
      <c r="W2089" s="1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</row>
    <row r="2090" spans="1:78" s="45" customFormat="1" x14ac:dyDescent="0.2">
      <c r="A2090" s="111"/>
      <c r="B2090" s="111"/>
      <c r="C2090" s="111"/>
      <c r="D2090" s="111"/>
      <c r="E2090" s="111"/>
      <c r="F2090" s="111"/>
      <c r="G2090" s="111"/>
      <c r="H2090" s="111"/>
      <c r="I2090" s="111"/>
      <c r="J2090" s="111"/>
      <c r="K2090" s="111"/>
      <c r="L2090" s="111"/>
      <c r="M2090" s="111"/>
      <c r="N2090" s="111"/>
      <c r="O2090" s="111"/>
      <c r="P2090" s="111"/>
      <c r="Q2090" s="111"/>
      <c r="R2090" s="111"/>
      <c r="S2090" s="111"/>
      <c r="T2090" s="111"/>
      <c r="U2090" s="111"/>
      <c r="V2090" s="111"/>
      <c r="W2090" s="1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</row>
    <row r="2091" spans="1:78" s="45" customFormat="1" x14ac:dyDescent="0.2">
      <c r="A2091" s="111"/>
      <c r="B2091" s="111"/>
      <c r="C2091" s="111"/>
      <c r="D2091" s="111"/>
      <c r="E2091" s="111"/>
      <c r="F2091" s="111"/>
      <c r="G2091" s="111"/>
      <c r="H2091" s="111"/>
      <c r="I2091" s="111"/>
      <c r="J2091" s="111"/>
      <c r="K2091" s="111"/>
      <c r="L2091" s="111"/>
      <c r="M2091" s="111"/>
      <c r="N2091" s="111"/>
      <c r="O2091" s="111"/>
      <c r="P2091" s="111"/>
      <c r="Q2091" s="111"/>
      <c r="R2091" s="111"/>
      <c r="S2091" s="111"/>
      <c r="T2091" s="111"/>
      <c r="U2091" s="111"/>
      <c r="V2091" s="111"/>
      <c r="W2091" s="1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</row>
    <row r="2092" spans="1:78" s="45" customFormat="1" x14ac:dyDescent="0.2">
      <c r="A2092" s="111"/>
      <c r="B2092" s="111"/>
      <c r="C2092" s="111"/>
      <c r="D2092" s="111"/>
      <c r="E2092" s="111"/>
      <c r="F2092" s="111"/>
      <c r="G2092" s="111"/>
      <c r="H2092" s="111"/>
      <c r="I2092" s="111"/>
      <c r="J2092" s="111"/>
      <c r="K2092" s="111"/>
      <c r="L2092" s="111"/>
      <c r="M2092" s="111"/>
      <c r="N2092" s="111"/>
      <c r="O2092" s="111"/>
      <c r="P2092" s="111"/>
      <c r="Q2092" s="111"/>
      <c r="R2092" s="111"/>
      <c r="S2092" s="111"/>
      <c r="T2092" s="111"/>
      <c r="U2092" s="111"/>
      <c r="V2092" s="111"/>
      <c r="W2092" s="1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</row>
    <row r="2093" spans="1:78" s="45" customFormat="1" x14ac:dyDescent="0.2">
      <c r="A2093" s="111"/>
      <c r="B2093" s="111"/>
      <c r="C2093" s="111"/>
      <c r="D2093" s="111"/>
      <c r="E2093" s="111"/>
      <c r="F2093" s="111"/>
      <c r="G2093" s="111"/>
      <c r="H2093" s="111"/>
      <c r="I2093" s="111"/>
      <c r="J2093" s="111"/>
      <c r="K2093" s="111"/>
      <c r="L2093" s="111"/>
      <c r="M2093" s="111"/>
      <c r="N2093" s="111"/>
      <c r="O2093" s="111"/>
      <c r="P2093" s="111"/>
      <c r="Q2093" s="111"/>
      <c r="R2093" s="111"/>
      <c r="S2093" s="111"/>
      <c r="T2093" s="111"/>
      <c r="U2093" s="111"/>
      <c r="V2093" s="111"/>
      <c r="W2093" s="1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</row>
    <row r="2094" spans="1:78" s="45" customFormat="1" x14ac:dyDescent="0.2">
      <c r="A2094" s="111"/>
      <c r="B2094" s="111"/>
      <c r="C2094" s="111"/>
      <c r="D2094" s="111"/>
      <c r="E2094" s="111"/>
      <c r="F2094" s="111"/>
      <c r="G2094" s="111"/>
      <c r="H2094" s="111"/>
      <c r="I2094" s="111"/>
      <c r="J2094" s="111"/>
      <c r="K2094" s="111"/>
      <c r="L2094" s="111"/>
      <c r="M2094" s="111"/>
      <c r="N2094" s="111"/>
      <c r="O2094" s="111"/>
      <c r="P2094" s="111"/>
      <c r="Q2094" s="111"/>
      <c r="R2094" s="111"/>
      <c r="S2094" s="111"/>
      <c r="T2094" s="111"/>
      <c r="U2094" s="111"/>
      <c r="V2094" s="111"/>
      <c r="W2094" s="1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</row>
    <row r="2095" spans="1:78" s="45" customFormat="1" x14ac:dyDescent="0.2">
      <c r="A2095" s="111"/>
      <c r="B2095" s="111"/>
      <c r="C2095" s="111"/>
      <c r="D2095" s="111"/>
      <c r="E2095" s="111"/>
      <c r="F2095" s="111"/>
      <c r="G2095" s="111"/>
      <c r="H2095" s="111"/>
      <c r="I2095" s="111"/>
      <c r="J2095" s="111"/>
      <c r="K2095" s="111"/>
      <c r="L2095" s="111"/>
      <c r="M2095" s="111"/>
      <c r="N2095" s="111"/>
      <c r="O2095" s="111"/>
      <c r="P2095" s="111"/>
      <c r="Q2095" s="111"/>
      <c r="R2095" s="111"/>
      <c r="S2095" s="111"/>
      <c r="T2095" s="111"/>
      <c r="U2095" s="111"/>
      <c r="V2095" s="111"/>
      <c r="W2095" s="1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</row>
    <row r="2096" spans="1:78" s="45" customFormat="1" x14ac:dyDescent="0.2">
      <c r="A2096" s="111"/>
      <c r="B2096" s="111"/>
      <c r="C2096" s="111"/>
      <c r="D2096" s="111"/>
      <c r="E2096" s="111"/>
      <c r="F2096" s="111"/>
      <c r="G2096" s="111"/>
      <c r="H2096" s="111"/>
      <c r="I2096" s="111"/>
      <c r="J2096" s="111"/>
      <c r="K2096" s="111"/>
      <c r="L2096" s="111"/>
      <c r="M2096" s="111"/>
      <c r="N2096" s="111"/>
      <c r="O2096" s="111"/>
      <c r="P2096" s="111"/>
      <c r="Q2096" s="111"/>
      <c r="R2096" s="111"/>
      <c r="S2096" s="111"/>
      <c r="T2096" s="111"/>
      <c r="U2096" s="111"/>
      <c r="V2096" s="111"/>
      <c r="W2096" s="1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</row>
    <row r="2097" spans="1:78" s="45" customFormat="1" x14ac:dyDescent="0.2">
      <c r="A2097" s="111"/>
      <c r="B2097" s="111"/>
      <c r="C2097" s="111"/>
      <c r="D2097" s="111"/>
      <c r="E2097" s="111"/>
      <c r="F2097" s="111"/>
      <c r="G2097" s="111"/>
      <c r="H2097" s="111"/>
      <c r="I2097" s="111"/>
      <c r="J2097" s="111"/>
      <c r="K2097" s="111"/>
      <c r="L2097" s="111"/>
      <c r="M2097" s="111"/>
      <c r="N2097" s="111"/>
      <c r="O2097" s="111"/>
      <c r="P2097" s="111"/>
      <c r="Q2097" s="111"/>
      <c r="R2097" s="111"/>
      <c r="S2097" s="111"/>
      <c r="T2097" s="111"/>
      <c r="U2097" s="111"/>
      <c r="V2097" s="111"/>
      <c r="W2097" s="1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</row>
    <row r="2098" spans="1:78" s="45" customFormat="1" x14ac:dyDescent="0.2">
      <c r="A2098" s="111"/>
      <c r="B2098" s="111"/>
      <c r="C2098" s="111"/>
      <c r="D2098" s="111"/>
      <c r="E2098" s="111"/>
      <c r="F2098" s="111"/>
      <c r="G2098" s="111"/>
      <c r="H2098" s="111"/>
      <c r="I2098" s="111"/>
      <c r="J2098" s="111"/>
      <c r="K2098" s="111"/>
      <c r="L2098" s="111"/>
      <c r="M2098" s="111"/>
      <c r="N2098" s="111"/>
      <c r="O2098" s="111"/>
      <c r="P2098" s="111"/>
      <c r="Q2098" s="111"/>
      <c r="R2098" s="111"/>
      <c r="S2098" s="111"/>
      <c r="T2098" s="111"/>
      <c r="U2098" s="111"/>
      <c r="V2098" s="111"/>
      <c r="W2098" s="1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</row>
    <row r="2099" spans="1:78" s="45" customFormat="1" x14ac:dyDescent="0.2">
      <c r="A2099" s="111"/>
      <c r="B2099" s="111"/>
      <c r="C2099" s="111"/>
      <c r="D2099" s="111"/>
      <c r="E2099" s="111"/>
      <c r="F2099" s="111"/>
      <c r="G2099" s="111"/>
      <c r="H2099" s="111"/>
      <c r="I2099" s="111"/>
      <c r="J2099" s="111"/>
      <c r="K2099" s="111"/>
      <c r="L2099" s="111"/>
      <c r="M2099" s="111"/>
      <c r="N2099" s="111"/>
      <c r="O2099" s="111"/>
      <c r="P2099" s="111"/>
      <c r="Q2099" s="111"/>
      <c r="R2099" s="111"/>
      <c r="S2099" s="111"/>
      <c r="T2099" s="111"/>
      <c r="U2099" s="111"/>
      <c r="V2099" s="111"/>
      <c r="W2099" s="1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</row>
    <row r="2100" spans="1:78" s="45" customFormat="1" x14ac:dyDescent="0.2">
      <c r="A2100" s="111"/>
      <c r="B2100" s="111"/>
      <c r="C2100" s="111"/>
      <c r="D2100" s="111"/>
      <c r="E2100" s="111"/>
      <c r="F2100" s="111"/>
      <c r="G2100" s="111"/>
      <c r="H2100" s="111"/>
      <c r="I2100" s="111"/>
      <c r="J2100" s="111"/>
      <c r="K2100" s="111"/>
      <c r="L2100" s="111"/>
      <c r="M2100" s="111"/>
      <c r="N2100" s="111"/>
      <c r="O2100" s="111"/>
      <c r="P2100" s="111"/>
      <c r="Q2100" s="111"/>
      <c r="R2100" s="111"/>
      <c r="S2100" s="111"/>
      <c r="T2100" s="111"/>
      <c r="U2100" s="111"/>
      <c r="V2100" s="111"/>
      <c r="W2100" s="1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</row>
    <row r="2101" spans="1:78" s="45" customFormat="1" x14ac:dyDescent="0.2">
      <c r="A2101" s="111"/>
      <c r="B2101" s="111"/>
      <c r="C2101" s="111"/>
      <c r="D2101" s="111"/>
      <c r="E2101" s="111"/>
      <c r="F2101" s="111"/>
      <c r="G2101" s="111"/>
      <c r="H2101" s="111"/>
      <c r="I2101" s="111"/>
      <c r="J2101" s="111"/>
      <c r="K2101" s="111"/>
      <c r="L2101" s="111"/>
      <c r="M2101" s="111"/>
      <c r="N2101" s="111"/>
      <c r="O2101" s="111"/>
      <c r="P2101" s="111"/>
      <c r="Q2101" s="111"/>
      <c r="R2101" s="111"/>
      <c r="S2101" s="111"/>
      <c r="T2101" s="111"/>
      <c r="U2101" s="111"/>
      <c r="V2101" s="111"/>
      <c r="W2101" s="1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</row>
    <row r="2102" spans="1:78" s="45" customFormat="1" x14ac:dyDescent="0.2">
      <c r="A2102" s="111"/>
      <c r="B2102" s="111"/>
      <c r="C2102" s="111"/>
      <c r="D2102" s="111"/>
      <c r="E2102" s="111"/>
      <c r="F2102" s="111"/>
      <c r="G2102" s="111"/>
      <c r="H2102" s="111"/>
      <c r="I2102" s="111"/>
      <c r="J2102" s="111"/>
      <c r="K2102" s="111"/>
      <c r="L2102" s="111"/>
      <c r="M2102" s="111"/>
      <c r="N2102" s="111"/>
      <c r="O2102" s="111"/>
      <c r="P2102" s="111"/>
      <c r="Q2102" s="111"/>
      <c r="R2102" s="111"/>
      <c r="S2102" s="111"/>
      <c r="T2102" s="111"/>
      <c r="U2102" s="111"/>
      <c r="V2102" s="111"/>
      <c r="W2102" s="1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</row>
    <row r="2103" spans="1:78" s="45" customFormat="1" x14ac:dyDescent="0.2">
      <c r="A2103" s="111"/>
      <c r="B2103" s="111"/>
      <c r="C2103" s="111"/>
      <c r="D2103" s="111"/>
      <c r="E2103" s="111"/>
      <c r="F2103" s="111"/>
      <c r="G2103" s="111"/>
      <c r="H2103" s="111"/>
      <c r="I2103" s="111"/>
      <c r="J2103" s="111"/>
      <c r="K2103" s="111"/>
      <c r="L2103" s="111"/>
      <c r="M2103" s="111"/>
      <c r="N2103" s="111"/>
      <c r="O2103" s="111"/>
      <c r="P2103" s="111"/>
      <c r="Q2103" s="111"/>
      <c r="R2103" s="111"/>
      <c r="S2103" s="111"/>
      <c r="T2103" s="111"/>
      <c r="U2103" s="111"/>
      <c r="V2103" s="111"/>
      <c r="W2103" s="1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</row>
    <row r="2104" spans="1:78" s="45" customFormat="1" x14ac:dyDescent="0.2">
      <c r="A2104" s="111"/>
      <c r="B2104" s="111"/>
      <c r="C2104" s="111"/>
      <c r="D2104" s="111"/>
      <c r="E2104" s="111"/>
      <c r="F2104" s="111"/>
      <c r="G2104" s="111"/>
      <c r="H2104" s="111"/>
      <c r="I2104" s="111"/>
      <c r="J2104" s="111"/>
      <c r="K2104" s="111"/>
      <c r="L2104" s="111"/>
      <c r="M2104" s="111"/>
      <c r="N2104" s="111"/>
      <c r="O2104" s="111"/>
      <c r="P2104" s="111"/>
      <c r="Q2104" s="111"/>
      <c r="R2104" s="111"/>
      <c r="S2104" s="111"/>
      <c r="T2104" s="111"/>
      <c r="U2104" s="111"/>
      <c r="V2104" s="111"/>
      <c r="W2104" s="1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</row>
    <row r="2105" spans="1:78" s="45" customFormat="1" x14ac:dyDescent="0.2">
      <c r="A2105" s="111"/>
      <c r="B2105" s="111"/>
      <c r="C2105" s="111"/>
      <c r="D2105" s="111"/>
      <c r="E2105" s="111"/>
      <c r="F2105" s="111"/>
      <c r="G2105" s="111"/>
      <c r="H2105" s="111"/>
      <c r="I2105" s="111"/>
      <c r="J2105" s="111"/>
      <c r="K2105" s="111"/>
      <c r="L2105" s="111"/>
      <c r="M2105" s="111"/>
      <c r="N2105" s="111"/>
      <c r="O2105" s="111"/>
      <c r="P2105" s="111"/>
      <c r="Q2105" s="111"/>
      <c r="R2105" s="111"/>
      <c r="S2105" s="111"/>
      <c r="T2105" s="111"/>
      <c r="U2105" s="111"/>
      <c r="V2105" s="111"/>
      <c r="W2105" s="1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</row>
    <row r="2106" spans="1:78" s="45" customFormat="1" x14ac:dyDescent="0.2">
      <c r="A2106" s="111"/>
      <c r="B2106" s="111"/>
      <c r="C2106" s="111"/>
      <c r="D2106" s="111"/>
      <c r="E2106" s="111"/>
      <c r="F2106" s="111"/>
      <c r="G2106" s="111"/>
      <c r="H2106" s="111"/>
      <c r="I2106" s="111"/>
      <c r="J2106" s="111"/>
      <c r="K2106" s="111"/>
      <c r="L2106" s="111"/>
      <c r="M2106" s="111"/>
      <c r="N2106" s="111"/>
      <c r="O2106" s="111"/>
      <c r="P2106" s="111"/>
      <c r="Q2106" s="111"/>
      <c r="R2106" s="111"/>
      <c r="S2106" s="111"/>
      <c r="T2106" s="111"/>
      <c r="U2106" s="111"/>
      <c r="V2106" s="111"/>
      <c r="W2106" s="1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</row>
    <row r="2107" spans="1:78" s="45" customFormat="1" x14ac:dyDescent="0.2">
      <c r="A2107" s="111"/>
      <c r="B2107" s="111"/>
      <c r="C2107" s="111"/>
      <c r="D2107" s="111"/>
      <c r="E2107" s="111"/>
      <c r="F2107" s="111"/>
      <c r="G2107" s="111"/>
      <c r="H2107" s="111"/>
      <c r="I2107" s="111"/>
      <c r="J2107" s="111"/>
      <c r="K2107" s="111"/>
      <c r="L2107" s="111"/>
      <c r="M2107" s="111"/>
      <c r="N2107" s="111"/>
      <c r="O2107" s="111"/>
      <c r="P2107" s="111"/>
      <c r="Q2107" s="111"/>
      <c r="R2107" s="111"/>
      <c r="S2107" s="111"/>
      <c r="T2107" s="111"/>
      <c r="U2107" s="111"/>
      <c r="V2107" s="111"/>
      <c r="W2107" s="1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</row>
    <row r="2108" spans="1:78" s="45" customFormat="1" x14ac:dyDescent="0.2">
      <c r="A2108" s="111"/>
      <c r="B2108" s="111"/>
      <c r="C2108" s="111"/>
      <c r="D2108" s="111"/>
      <c r="E2108" s="111"/>
      <c r="F2108" s="111"/>
      <c r="G2108" s="111"/>
      <c r="H2108" s="111"/>
      <c r="I2108" s="111"/>
      <c r="J2108" s="111"/>
      <c r="K2108" s="111"/>
      <c r="L2108" s="111"/>
      <c r="M2108" s="111"/>
      <c r="N2108" s="111"/>
      <c r="O2108" s="111"/>
      <c r="P2108" s="111"/>
      <c r="Q2108" s="111"/>
      <c r="R2108" s="111"/>
      <c r="S2108" s="111"/>
      <c r="T2108" s="111"/>
      <c r="U2108" s="111"/>
      <c r="V2108" s="111"/>
      <c r="W2108" s="1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</row>
    <row r="2109" spans="1:78" s="45" customFormat="1" x14ac:dyDescent="0.2">
      <c r="A2109" s="111"/>
      <c r="B2109" s="111"/>
      <c r="C2109" s="111"/>
      <c r="D2109" s="111"/>
      <c r="E2109" s="111"/>
      <c r="F2109" s="111"/>
      <c r="G2109" s="111"/>
      <c r="H2109" s="111"/>
      <c r="I2109" s="111"/>
      <c r="J2109" s="111"/>
      <c r="K2109" s="111"/>
      <c r="L2109" s="111"/>
      <c r="M2109" s="111"/>
      <c r="N2109" s="111"/>
      <c r="O2109" s="111"/>
      <c r="P2109" s="111"/>
      <c r="Q2109" s="111"/>
      <c r="R2109" s="111"/>
      <c r="S2109" s="111"/>
      <c r="T2109" s="111"/>
      <c r="U2109" s="111"/>
      <c r="V2109" s="111"/>
      <c r="W2109" s="1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</row>
    <row r="2110" spans="1:78" s="45" customFormat="1" x14ac:dyDescent="0.2">
      <c r="A2110" s="111"/>
      <c r="B2110" s="111"/>
      <c r="C2110" s="111"/>
      <c r="D2110" s="111"/>
      <c r="E2110" s="111"/>
      <c r="F2110" s="111"/>
      <c r="G2110" s="111"/>
      <c r="H2110" s="111"/>
      <c r="I2110" s="111"/>
      <c r="J2110" s="111"/>
      <c r="K2110" s="111"/>
      <c r="L2110" s="111"/>
      <c r="M2110" s="111"/>
      <c r="N2110" s="111"/>
      <c r="O2110" s="111"/>
      <c r="P2110" s="111"/>
      <c r="Q2110" s="111"/>
      <c r="R2110" s="111"/>
      <c r="S2110" s="111"/>
      <c r="T2110" s="111"/>
      <c r="U2110" s="111"/>
      <c r="V2110" s="111"/>
      <c r="W2110" s="1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</row>
    <row r="2111" spans="1:78" s="45" customFormat="1" x14ac:dyDescent="0.2">
      <c r="A2111" s="111"/>
      <c r="B2111" s="111"/>
      <c r="C2111" s="111"/>
      <c r="D2111" s="111"/>
      <c r="E2111" s="111"/>
      <c r="F2111" s="111"/>
      <c r="G2111" s="111"/>
      <c r="H2111" s="111"/>
      <c r="I2111" s="111"/>
      <c r="J2111" s="111"/>
      <c r="K2111" s="111"/>
      <c r="L2111" s="111"/>
      <c r="M2111" s="111"/>
      <c r="N2111" s="111"/>
      <c r="O2111" s="111"/>
      <c r="P2111" s="111"/>
      <c r="Q2111" s="111"/>
      <c r="R2111" s="111"/>
      <c r="S2111" s="111"/>
      <c r="T2111" s="111"/>
      <c r="U2111" s="111"/>
      <c r="V2111" s="111"/>
      <c r="W2111" s="1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</row>
    <row r="2112" spans="1:78" s="45" customFormat="1" x14ac:dyDescent="0.2">
      <c r="A2112" s="111"/>
      <c r="B2112" s="111"/>
      <c r="C2112" s="111"/>
      <c r="D2112" s="111"/>
      <c r="E2112" s="111"/>
      <c r="F2112" s="111"/>
      <c r="G2112" s="111"/>
      <c r="H2112" s="111"/>
      <c r="I2112" s="111"/>
      <c r="J2112" s="111"/>
      <c r="K2112" s="111"/>
      <c r="L2112" s="111"/>
      <c r="M2112" s="111"/>
      <c r="N2112" s="111"/>
      <c r="O2112" s="111"/>
      <c r="P2112" s="111"/>
      <c r="Q2112" s="111"/>
      <c r="R2112" s="111"/>
      <c r="S2112" s="111"/>
      <c r="T2112" s="111"/>
      <c r="U2112" s="111"/>
      <c r="V2112" s="111"/>
      <c r="W2112" s="1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</row>
    <row r="2113" spans="1:78" s="45" customFormat="1" x14ac:dyDescent="0.2">
      <c r="A2113" s="111"/>
      <c r="B2113" s="111"/>
      <c r="C2113" s="111"/>
      <c r="D2113" s="111"/>
      <c r="E2113" s="111"/>
      <c r="F2113" s="111"/>
      <c r="G2113" s="111"/>
      <c r="H2113" s="111"/>
      <c r="I2113" s="111"/>
      <c r="J2113" s="111"/>
      <c r="K2113" s="111"/>
      <c r="L2113" s="111"/>
      <c r="M2113" s="111"/>
      <c r="N2113" s="111"/>
      <c r="O2113" s="111"/>
      <c r="P2113" s="111"/>
      <c r="Q2113" s="111"/>
      <c r="R2113" s="111"/>
      <c r="S2113" s="111"/>
      <c r="T2113" s="111"/>
      <c r="U2113" s="111"/>
      <c r="V2113" s="111"/>
      <c r="W2113" s="1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</row>
    <row r="2114" spans="1:78" s="45" customFormat="1" x14ac:dyDescent="0.2">
      <c r="A2114" s="111"/>
      <c r="B2114" s="111"/>
      <c r="C2114" s="111"/>
      <c r="D2114" s="111"/>
      <c r="E2114" s="111"/>
      <c r="F2114" s="111"/>
      <c r="G2114" s="111"/>
      <c r="H2114" s="111"/>
      <c r="I2114" s="111"/>
      <c r="J2114" s="111"/>
      <c r="K2114" s="111"/>
      <c r="L2114" s="111"/>
      <c r="M2114" s="111"/>
      <c r="N2114" s="111"/>
      <c r="O2114" s="111"/>
      <c r="P2114" s="111"/>
      <c r="Q2114" s="111"/>
      <c r="R2114" s="111"/>
      <c r="S2114" s="111"/>
      <c r="T2114" s="111"/>
      <c r="U2114" s="111"/>
      <c r="V2114" s="111"/>
      <c r="W2114" s="1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</row>
    <row r="2115" spans="1:78" s="45" customFormat="1" x14ac:dyDescent="0.2">
      <c r="A2115" s="111"/>
      <c r="B2115" s="111"/>
      <c r="C2115" s="111"/>
      <c r="D2115" s="111"/>
      <c r="E2115" s="111"/>
      <c r="F2115" s="111"/>
      <c r="G2115" s="111"/>
      <c r="H2115" s="111"/>
      <c r="I2115" s="111"/>
      <c r="J2115" s="111"/>
      <c r="K2115" s="111"/>
      <c r="L2115" s="111"/>
      <c r="M2115" s="111"/>
      <c r="N2115" s="111"/>
      <c r="O2115" s="111"/>
      <c r="P2115" s="111"/>
      <c r="Q2115" s="111"/>
      <c r="R2115" s="111"/>
      <c r="S2115" s="111"/>
      <c r="T2115" s="111"/>
      <c r="U2115" s="111"/>
      <c r="V2115" s="111"/>
      <c r="W2115" s="1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</row>
    <row r="2116" spans="1:78" s="45" customFormat="1" x14ac:dyDescent="0.2">
      <c r="A2116" s="111"/>
      <c r="B2116" s="111"/>
      <c r="C2116" s="111"/>
      <c r="D2116" s="111"/>
      <c r="E2116" s="111"/>
      <c r="F2116" s="111"/>
      <c r="G2116" s="111"/>
      <c r="H2116" s="111"/>
      <c r="I2116" s="111"/>
      <c r="J2116" s="111"/>
      <c r="K2116" s="111"/>
      <c r="L2116" s="111"/>
      <c r="M2116" s="111"/>
      <c r="N2116" s="111"/>
      <c r="O2116" s="111"/>
      <c r="P2116" s="111"/>
      <c r="Q2116" s="111"/>
      <c r="R2116" s="111"/>
      <c r="S2116" s="111"/>
      <c r="T2116" s="111"/>
      <c r="U2116" s="111"/>
      <c r="V2116" s="111"/>
      <c r="W2116" s="1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</row>
    <row r="2117" spans="1:78" s="45" customFormat="1" x14ac:dyDescent="0.2">
      <c r="A2117" s="111"/>
      <c r="B2117" s="111"/>
      <c r="C2117" s="111"/>
      <c r="D2117" s="111"/>
      <c r="E2117" s="111"/>
      <c r="F2117" s="111"/>
      <c r="G2117" s="111"/>
      <c r="H2117" s="111"/>
      <c r="I2117" s="111"/>
      <c r="J2117" s="111"/>
      <c r="K2117" s="111"/>
      <c r="L2117" s="111"/>
      <c r="M2117" s="111"/>
      <c r="N2117" s="111"/>
      <c r="O2117" s="111"/>
      <c r="P2117" s="111"/>
      <c r="Q2117" s="111"/>
      <c r="R2117" s="111"/>
      <c r="S2117" s="111"/>
      <c r="T2117" s="111"/>
      <c r="U2117" s="111"/>
      <c r="V2117" s="111"/>
      <c r="W2117" s="1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</row>
    <row r="2118" spans="1:78" s="45" customFormat="1" x14ac:dyDescent="0.2">
      <c r="A2118" s="111"/>
      <c r="B2118" s="111"/>
      <c r="C2118" s="111"/>
      <c r="D2118" s="111"/>
      <c r="E2118" s="111"/>
      <c r="F2118" s="111"/>
      <c r="G2118" s="111"/>
      <c r="H2118" s="111"/>
      <c r="I2118" s="111"/>
      <c r="J2118" s="111"/>
      <c r="K2118" s="111"/>
      <c r="L2118" s="111"/>
      <c r="M2118" s="111"/>
      <c r="N2118" s="111"/>
      <c r="O2118" s="111"/>
      <c r="P2118" s="111"/>
      <c r="Q2118" s="111"/>
      <c r="R2118" s="111"/>
      <c r="S2118" s="111"/>
      <c r="T2118" s="111"/>
      <c r="U2118" s="111"/>
      <c r="V2118" s="111"/>
      <c r="W2118" s="1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</row>
    <row r="2119" spans="1:78" s="45" customFormat="1" x14ac:dyDescent="0.2">
      <c r="A2119" s="111"/>
      <c r="B2119" s="111"/>
      <c r="C2119" s="111"/>
      <c r="D2119" s="111"/>
      <c r="E2119" s="111"/>
      <c r="F2119" s="111"/>
      <c r="G2119" s="111"/>
      <c r="H2119" s="111"/>
      <c r="I2119" s="111"/>
      <c r="J2119" s="111"/>
      <c r="K2119" s="111"/>
      <c r="L2119" s="111"/>
      <c r="M2119" s="111"/>
      <c r="N2119" s="111"/>
      <c r="O2119" s="111"/>
      <c r="P2119" s="111"/>
      <c r="Q2119" s="111"/>
      <c r="R2119" s="111"/>
      <c r="S2119" s="111"/>
      <c r="T2119" s="111"/>
      <c r="U2119" s="111"/>
      <c r="V2119" s="111"/>
      <c r="W2119" s="1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</row>
    <row r="2120" spans="1:78" s="45" customFormat="1" x14ac:dyDescent="0.2">
      <c r="A2120" s="111"/>
      <c r="B2120" s="111"/>
      <c r="C2120" s="111"/>
      <c r="D2120" s="111"/>
      <c r="E2120" s="111"/>
      <c r="F2120" s="111"/>
      <c r="G2120" s="111"/>
      <c r="H2120" s="111"/>
      <c r="I2120" s="111"/>
      <c r="J2120" s="111"/>
      <c r="K2120" s="111"/>
      <c r="L2120" s="111"/>
      <c r="M2120" s="111"/>
      <c r="N2120" s="111"/>
      <c r="O2120" s="111"/>
      <c r="P2120" s="111"/>
      <c r="Q2120" s="111"/>
      <c r="R2120" s="111"/>
      <c r="S2120" s="111"/>
      <c r="T2120" s="111"/>
      <c r="U2120" s="111"/>
      <c r="V2120" s="111"/>
      <c r="W2120" s="1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</row>
    <row r="2121" spans="1:78" s="45" customFormat="1" x14ac:dyDescent="0.2">
      <c r="A2121" s="111"/>
      <c r="B2121" s="111"/>
      <c r="C2121" s="111"/>
      <c r="D2121" s="111"/>
      <c r="E2121" s="111"/>
      <c r="F2121" s="111"/>
      <c r="G2121" s="111"/>
      <c r="H2121" s="111"/>
      <c r="I2121" s="111"/>
      <c r="J2121" s="111"/>
      <c r="K2121" s="111"/>
      <c r="L2121" s="111"/>
      <c r="M2121" s="111"/>
      <c r="N2121" s="111"/>
      <c r="O2121" s="111"/>
      <c r="P2121" s="111"/>
      <c r="Q2121" s="111"/>
      <c r="R2121" s="111"/>
      <c r="S2121" s="111"/>
      <c r="T2121" s="111"/>
      <c r="U2121" s="111"/>
      <c r="V2121" s="111"/>
      <c r="W2121" s="1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</row>
    <row r="2122" spans="1:78" s="45" customFormat="1" x14ac:dyDescent="0.2">
      <c r="A2122" s="111"/>
      <c r="B2122" s="111"/>
      <c r="C2122" s="111"/>
      <c r="D2122" s="111"/>
      <c r="E2122" s="111"/>
      <c r="F2122" s="111"/>
      <c r="G2122" s="111"/>
      <c r="H2122" s="111"/>
      <c r="I2122" s="111"/>
      <c r="J2122" s="111"/>
      <c r="K2122" s="111"/>
      <c r="L2122" s="111"/>
      <c r="M2122" s="111"/>
      <c r="N2122" s="111"/>
      <c r="O2122" s="111"/>
      <c r="P2122" s="111"/>
      <c r="Q2122" s="111"/>
      <c r="R2122" s="111"/>
      <c r="S2122" s="111"/>
      <c r="T2122" s="111"/>
      <c r="U2122" s="111"/>
      <c r="V2122" s="111"/>
      <c r="W2122" s="1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</row>
    <row r="2123" spans="1:78" s="45" customFormat="1" x14ac:dyDescent="0.2">
      <c r="A2123" s="111"/>
      <c r="B2123" s="111"/>
      <c r="C2123" s="111"/>
      <c r="D2123" s="111"/>
      <c r="E2123" s="111"/>
      <c r="F2123" s="111"/>
      <c r="G2123" s="111"/>
      <c r="H2123" s="111"/>
      <c r="I2123" s="111"/>
      <c r="J2123" s="111"/>
      <c r="K2123" s="111"/>
      <c r="L2123" s="111"/>
      <c r="M2123" s="111"/>
      <c r="N2123" s="111"/>
      <c r="O2123" s="111"/>
      <c r="P2123" s="111"/>
      <c r="Q2123" s="111"/>
      <c r="R2123" s="111"/>
      <c r="S2123" s="111"/>
      <c r="T2123" s="111"/>
      <c r="U2123" s="111"/>
      <c r="V2123" s="111"/>
      <c r="W2123" s="1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</row>
    <row r="2124" spans="1:78" s="45" customFormat="1" x14ac:dyDescent="0.2">
      <c r="A2124" s="111"/>
      <c r="B2124" s="111"/>
      <c r="C2124" s="111"/>
      <c r="D2124" s="111"/>
      <c r="E2124" s="111"/>
      <c r="F2124" s="111"/>
      <c r="G2124" s="111"/>
      <c r="H2124" s="111"/>
      <c r="I2124" s="111"/>
      <c r="J2124" s="111"/>
      <c r="K2124" s="111"/>
      <c r="L2124" s="111"/>
      <c r="M2124" s="111"/>
      <c r="N2124" s="111"/>
      <c r="O2124" s="111"/>
      <c r="P2124" s="111"/>
      <c r="Q2124" s="111"/>
      <c r="R2124" s="111"/>
      <c r="S2124" s="111"/>
      <c r="T2124" s="111"/>
      <c r="U2124" s="111"/>
      <c r="V2124" s="111"/>
      <c r="W2124" s="1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</row>
    <row r="2125" spans="1:78" s="45" customFormat="1" x14ac:dyDescent="0.2">
      <c r="A2125" s="111"/>
      <c r="B2125" s="111"/>
      <c r="C2125" s="111"/>
      <c r="D2125" s="111"/>
      <c r="E2125" s="111"/>
      <c r="F2125" s="111"/>
      <c r="G2125" s="111"/>
      <c r="H2125" s="111"/>
      <c r="I2125" s="111"/>
      <c r="J2125" s="111"/>
      <c r="K2125" s="111"/>
      <c r="L2125" s="111"/>
      <c r="M2125" s="111"/>
      <c r="N2125" s="111"/>
      <c r="O2125" s="111"/>
      <c r="P2125" s="111"/>
      <c r="Q2125" s="111"/>
      <c r="R2125" s="111"/>
      <c r="S2125" s="111"/>
      <c r="T2125" s="111"/>
      <c r="U2125" s="111"/>
      <c r="V2125" s="111"/>
      <c r="W2125" s="1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</row>
    <row r="2126" spans="1:78" s="45" customFormat="1" x14ac:dyDescent="0.2">
      <c r="A2126" s="111"/>
      <c r="B2126" s="111"/>
      <c r="C2126" s="111"/>
      <c r="D2126" s="111"/>
      <c r="E2126" s="111"/>
      <c r="F2126" s="111"/>
      <c r="G2126" s="111"/>
      <c r="H2126" s="111"/>
      <c r="I2126" s="111"/>
      <c r="J2126" s="111"/>
      <c r="K2126" s="111"/>
      <c r="L2126" s="111"/>
      <c r="M2126" s="111"/>
      <c r="N2126" s="111"/>
      <c r="O2126" s="111"/>
      <c r="P2126" s="111"/>
      <c r="Q2126" s="111"/>
      <c r="R2126" s="111"/>
      <c r="S2126" s="111"/>
      <c r="T2126" s="111"/>
      <c r="U2126" s="111"/>
      <c r="V2126" s="111"/>
      <c r="W2126" s="1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</row>
    <row r="2127" spans="1:78" s="45" customFormat="1" x14ac:dyDescent="0.2">
      <c r="A2127" s="111"/>
      <c r="B2127" s="111"/>
      <c r="C2127" s="111"/>
      <c r="D2127" s="111"/>
      <c r="E2127" s="111"/>
      <c r="F2127" s="111"/>
      <c r="G2127" s="111"/>
      <c r="H2127" s="111"/>
      <c r="I2127" s="111"/>
      <c r="J2127" s="111"/>
      <c r="K2127" s="111"/>
      <c r="L2127" s="111"/>
      <c r="M2127" s="111"/>
      <c r="N2127" s="111"/>
      <c r="O2127" s="111"/>
      <c r="P2127" s="111"/>
      <c r="Q2127" s="111"/>
      <c r="R2127" s="111"/>
      <c r="S2127" s="111"/>
      <c r="T2127" s="111"/>
      <c r="U2127" s="111"/>
      <c r="V2127" s="111"/>
      <c r="W2127" s="1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</row>
    <row r="2128" spans="1:78" s="45" customFormat="1" x14ac:dyDescent="0.2">
      <c r="A2128" s="111"/>
      <c r="B2128" s="111"/>
      <c r="C2128" s="111"/>
      <c r="D2128" s="111"/>
      <c r="E2128" s="111"/>
      <c r="F2128" s="111"/>
      <c r="G2128" s="111"/>
      <c r="H2128" s="111"/>
      <c r="I2128" s="111"/>
      <c r="J2128" s="111"/>
      <c r="K2128" s="111"/>
      <c r="L2128" s="111"/>
      <c r="M2128" s="111"/>
      <c r="N2128" s="111"/>
      <c r="O2128" s="111"/>
      <c r="P2128" s="111"/>
      <c r="Q2128" s="111"/>
      <c r="R2128" s="111"/>
      <c r="S2128" s="111"/>
      <c r="T2128" s="111"/>
      <c r="U2128" s="111"/>
      <c r="V2128" s="111"/>
      <c r="W2128" s="1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</row>
    <row r="2129" spans="1:78" s="45" customFormat="1" x14ac:dyDescent="0.2">
      <c r="A2129" s="111"/>
      <c r="B2129" s="111"/>
      <c r="C2129" s="111"/>
      <c r="D2129" s="111"/>
      <c r="E2129" s="111"/>
      <c r="F2129" s="111"/>
      <c r="G2129" s="111"/>
      <c r="H2129" s="111"/>
      <c r="I2129" s="111"/>
      <c r="J2129" s="111"/>
      <c r="K2129" s="111"/>
      <c r="L2129" s="111"/>
      <c r="M2129" s="111"/>
      <c r="N2129" s="111"/>
      <c r="O2129" s="111"/>
      <c r="P2129" s="111"/>
      <c r="Q2129" s="111"/>
      <c r="R2129" s="111"/>
      <c r="S2129" s="111"/>
      <c r="T2129" s="111"/>
      <c r="U2129" s="111"/>
      <c r="V2129" s="111"/>
      <c r="W2129" s="1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</row>
    <row r="2130" spans="1:78" s="45" customFormat="1" x14ac:dyDescent="0.2">
      <c r="A2130" s="111"/>
      <c r="B2130" s="111"/>
      <c r="C2130" s="111"/>
      <c r="D2130" s="111"/>
      <c r="E2130" s="111"/>
      <c r="F2130" s="111"/>
      <c r="G2130" s="111"/>
      <c r="H2130" s="111"/>
      <c r="I2130" s="111"/>
      <c r="J2130" s="111"/>
      <c r="K2130" s="111"/>
      <c r="L2130" s="111"/>
      <c r="M2130" s="111"/>
      <c r="N2130" s="111"/>
      <c r="O2130" s="111"/>
      <c r="P2130" s="111"/>
      <c r="Q2130" s="111"/>
      <c r="R2130" s="111"/>
      <c r="S2130" s="111"/>
      <c r="T2130" s="111"/>
      <c r="U2130" s="111"/>
      <c r="V2130" s="111"/>
      <c r="W2130" s="1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</row>
    <row r="2131" spans="1:78" s="45" customFormat="1" x14ac:dyDescent="0.2">
      <c r="A2131" s="111"/>
      <c r="B2131" s="111"/>
      <c r="C2131" s="111"/>
      <c r="D2131" s="111"/>
      <c r="E2131" s="111"/>
      <c r="F2131" s="111"/>
      <c r="G2131" s="111"/>
      <c r="H2131" s="111"/>
      <c r="I2131" s="111"/>
      <c r="J2131" s="111"/>
      <c r="K2131" s="111"/>
      <c r="L2131" s="111"/>
      <c r="M2131" s="111"/>
      <c r="N2131" s="111"/>
      <c r="O2131" s="111"/>
      <c r="P2131" s="111"/>
      <c r="Q2131" s="111"/>
      <c r="R2131" s="111"/>
      <c r="S2131" s="111"/>
      <c r="T2131" s="111"/>
      <c r="U2131" s="111"/>
      <c r="V2131" s="111"/>
      <c r="W2131" s="1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</row>
    <row r="2132" spans="1:78" s="45" customFormat="1" x14ac:dyDescent="0.2">
      <c r="A2132" s="111"/>
      <c r="B2132" s="111"/>
      <c r="C2132" s="111"/>
      <c r="D2132" s="111"/>
      <c r="E2132" s="111"/>
      <c r="F2132" s="111"/>
      <c r="G2132" s="111"/>
      <c r="H2132" s="111"/>
      <c r="I2132" s="111"/>
      <c r="J2132" s="111"/>
      <c r="K2132" s="111"/>
      <c r="L2132" s="111"/>
      <c r="M2132" s="111"/>
      <c r="N2132" s="111"/>
      <c r="O2132" s="111"/>
      <c r="P2132" s="111"/>
      <c r="Q2132" s="111"/>
      <c r="R2132" s="111"/>
      <c r="S2132" s="111"/>
      <c r="T2132" s="111"/>
      <c r="U2132" s="111"/>
      <c r="V2132" s="111"/>
      <c r="W2132" s="1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</row>
    <row r="2133" spans="1:78" s="45" customFormat="1" x14ac:dyDescent="0.2">
      <c r="A2133" s="111"/>
      <c r="B2133" s="111"/>
      <c r="C2133" s="111"/>
      <c r="D2133" s="111"/>
      <c r="E2133" s="111"/>
      <c r="F2133" s="111"/>
      <c r="G2133" s="111"/>
      <c r="H2133" s="111"/>
      <c r="I2133" s="111"/>
      <c r="J2133" s="111"/>
      <c r="K2133" s="111"/>
      <c r="L2133" s="111"/>
      <c r="M2133" s="111"/>
      <c r="N2133" s="111"/>
      <c r="O2133" s="111"/>
      <c r="P2133" s="111"/>
      <c r="Q2133" s="111"/>
      <c r="R2133" s="111"/>
      <c r="S2133" s="111"/>
      <c r="T2133" s="111"/>
      <c r="U2133" s="111"/>
      <c r="V2133" s="111"/>
      <c r="W2133" s="1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</row>
    <row r="2134" spans="1:78" s="45" customFormat="1" x14ac:dyDescent="0.2">
      <c r="A2134" s="111"/>
      <c r="B2134" s="111"/>
      <c r="C2134" s="111"/>
      <c r="D2134" s="111"/>
      <c r="E2134" s="111"/>
      <c r="F2134" s="111"/>
      <c r="G2134" s="111"/>
      <c r="H2134" s="111"/>
      <c r="I2134" s="111"/>
      <c r="J2134" s="111"/>
      <c r="K2134" s="111"/>
      <c r="L2134" s="111"/>
      <c r="M2134" s="111"/>
      <c r="N2134" s="111"/>
      <c r="O2134" s="111"/>
      <c r="P2134" s="111"/>
      <c r="Q2134" s="111"/>
      <c r="R2134" s="111"/>
      <c r="S2134" s="111"/>
      <c r="T2134" s="111"/>
      <c r="U2134" s="111"/>
      <c r="V2134" s="111"/>
      <c r="W2134" s="1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</row>
    <row r="2135" spans="1:78" s="45" customFormat="1" x14ac:dyDescent="0.2">
      <c r="A2135" s="111"/>
      <c r="B2135" s="111"/>
      <c r="C2135" s="111"/>
      <c r="D2135" s="111"/>
      <c r="E2135" s="111"/>
      <c r="F2135" s="111"/>
      <c r="G2135" s="111"/>
      <c r="H2135" s="111"/>
      <c r="I2135" s="111"/>
      <c r="J2135" s="111"/>
      <c r="K2135" s="111"/>
      <c r="L2135" s="111"/>
      <c r="M2135" s="111"/>
      <c r="N2135" s="111"/>
      <c r="O2135" s="111"/>
      <c r="P2135" s="111"/>
      <c r="Q2135" s="111"/>
      <c r="R2135" s="111"/>
      <c r="S2135" s="111"/>
      <c r="T2135" s="111"/>
      <c r="U2135" s="111"/>
      <c r="V2135" s="111"/>
      <c r="W2135" s="1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</row>
    <row r="2136" spans="1:78" s="45" customFormat="1" x14ac:dyDescent="0.2">
      <c r="A2136" s="111"/>
      <c r="B2136" s="111"/>
      <c r="C2136" s="111"/>
      <c r="D2136" s="111"/>
      <c r="E2136" s="111"/>
      <c r="F2136" s="111"/>
      <c r="G2136" s="111"/>
      <c r="H2136" s="111"/>
      <c r="I2136" s="111"/>
      <c r="J2136" s="111"/>
      <c r="K2136" s="111"/>
      <c r="L2136" s="111"/>
      <c r="M2136" s="111"/>
      <c r="N2136" s="111"/>
      <c r="O2136" s="111"/>
      <c r="P2136" s="111"/>
      <c r="Q2136" s="111"/>
      <c r="R2136" s="111"/>
      <c r="S2136" s="111"/>
      <c r="T2136" s="111"/>
      <c r="U2136" s="111"/>
      <c r="V2136" s="111"/>
      <c r="W2136" s="1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</row>
    <row r="2137" spans="1:78" s="45" customFormat="1" x14ac:dyDescent="0.2">
      <c r="A2137" s="111"/>
      <c r="B2137" s="111"/>
      <c r="C2137" s="111"/>
      <c r="D2137" s="111"/>
      <c r="E2137" s="111"/>
      <c r="F2137" s="111"/>
      <c r="G2137" s="111"/>
      <c r="H2137" s="111"/>
      <c r="I2137" s="111"/>
      <c r="J2137" s="111"/>
      <c r="K2137" s="111"/>
      <c r="L2137" s="111"/>
      <c r="M2137" s="111"/>
      <c r="N2137" s="111"/>
      <c r="O2137" s="111"/>
      <c r="P2137" s="111"/>
      <c r="Q2137" s="111"/>
      <c r="R2137" s="111"/>
      <c r="S2137" s="111"/>
      <c r="T2137" s="111"/>
      <c r="U2137" s="111"/>
      <c r="V2137" s="111"/>
      <c r="W2137" s="1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</row>
    <row r="2138" spans="1:78" s="45" customFormat="1" x14ac:dyDescent="0.2">
      <c r="A2138" s="111"/>
      <c r="B2138" s="111"/>
      <c r="C2138" s="111"/>
      <c r="D2138" s="111"/>
      <c r="E2138" s="111"/>
      <c r="F2138" s="111"/>
      <c r="G2138" s="111"/>
      <c r="H2138" s="111"/>
      <c r="I2138" s="111"/>
      <c r="J2138" s="111"/>
      <c r="K2138" s="111"/>
      <c r="L2138" s="111"/>
      <c r="M2138" s="111"/>
      <c r="N2138" s="111"/>
      <c r="O2138" s="111"/>
      <c r="P2138" s="111"/>
      <c r="Q2138" s="111"/>
      <c r="R2138" s="111"/>
      <c r="S2138" s="111"/>
      <c r="T2138" s="111"/>
      <c r="U2138" s="111"/>
      <c r="V2138" s="111"/>
      <c r="W2138" s="1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</row>
    <row r="2139" spans="1:78" s="45" customFormat="1" x14ac:dyDescent="0.2">
      <c r="A2139" s="111"/>
      <c r="B2139" s="111"/>
      <c r="C2139" s="111"/>
      <c r="D2139" s="111"/>
      <c r="E2139" s="111"/>
      <c r="F2139" s="111"/>
      <c r="G2139" s="111"/>
      <c r="H2139" s="111"/>
      <c r="I2139" s="111"/>
      <c r="J2139" s="111"/>
      <c r="K2139" s="111"/>
      <c r="L2139" s="111"/>
      <c r="M2139" s="111"/>
      <c r="N2139" s="111"/>
      <c r="O2139" s="111"/>
      <c r="P2139" s="111"/>
      <c r="Q2139" s="111"/>
      <c r="R2139" s="111"/>
      <c r="S2139" s="111"/>
      <c r="T2139" s="111"/>
      <c r="U2139" s="111"/>
      <c r="V2139" s="111"/>
      <c r="W2139" s="1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</row>
    <row r="2140" spans="1:78" s="45" customFormat="1" x14ac:dyDescent="0.2">
      <c r="A2140" s="111"/>
      <c r="B2140" s="111"/>
      <c r="C2140" s="111"/>
      <c r="D2140" s="111"/>
      <c r="E2140" s="111"/>
      <c r="F2140" s="111"/>
      <c r="G2140" s="111"/>
      <c r="H2140" s="111"/>
      <c r="I2140" s="111"/>
      <c r="J2140" s="111"/>
      <c r="K2140" s="111"/>
      <c r="L2140" s="111"/>
      <c r="M2140" s="111"/>
      <c r="N2140" s="111"/>
      <c r="O2140" s="111"/>
      <c r="P2140" s="111"/>
      <c r="Q2140" s="111"/>
      <c r="R2140" s="111"/>
      <c r="S2140" s="111"/>
      <c r="T2140" s="111"/>
      <c r="U2140" s="111"/>
      <c r="V2140" s="111"/>
      <c r="W2140" s="1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</row>
    <row r="2141" spans="1:78" s="45" customFormat="1" x14ac:dyDescent="0.2">
      <c r="A2141" s="111"/>
      <c r="B2141" s="111"/>
      <c r="C2141" s="111"/>
      <c r="D2141" s="111"/>
      <c r="E2141" s="111"/>
      <c r="F2141" s="111"/>
      <c r="G2141" s="111"/>
      <c r="H2141" s="111"/>
      <c r="I2141" s="111"/>
      <c r="J2141" s="111"/>
      <c r="K2141" s="111"/>
      <c r="L2141" s="111"/>
      <c r="M2141" s="111"/>
      <c r="N2141" s="111"/>
      <c r="O2141" s="111"/>
      <c r="P2141" s="111"/>
      <c r="Q2141" s="111"/>
      <c r="R2141" s="111"/>
      <c r="S2141" s="111"/>
      <c r="T2141" s="111"/>
      <c r="U2141" s="111"/>
      <c r="V2141" s="111"/>
      <c r="W2141" s="1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</row>
    <row r="2142" spans="1:78" s="45" customFormat="1" x14ac:dyDescent="0.2">
      <c r="A2142" s="111"/>
      <c r="B2142" s="111"/>
      <c r="C2142" s="111"/>
      <c r="D2142" s="111"/>
      <c r="E2142" s="111"/>
      <c r="F2142" s="111"/>
      <c r="G2142" s="111"/>
      <c r="H2142" s="111"/>
      <c r="I2142" s="111"/>
      <c r="J2142" s="111"/>
      <c r="K2142" s="111"/>
      <c r="L2142" s="111"/>
      <c r="M2142" s="111"/>
      <c r="N2142" s="111"/>
      <c r="O2142" s="111"/>
      <c r="P2142" s="111"/>
      <c r="Q2142" s="111"/>
      <c r="R2142" s="111"/>
      <c r="S2142" s="111"/>
      <c r="T2142" s="111"/>
      <c r="U2142" s="111"/>
      <c r="V2142" s="111"/>
      <c r="W2142" s="1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</row>
    <row r="2143" spans="1:78" s="45" customFormat="1" x14ac:dyDescent="0.2">
      <c r="A2143" s="111"/>
      <c r="B2143" s="111"/>
      <c r="C2143" s="111"/>
      <c r="D2143" s="111"/>
      <c r="E2143" s="111"/>
      <c r="F2143" s="111"/>
      <c r="G2143" s="111"/>
      <c r="H2143" s="111"/>
      <c r="I2143" s="111"/>
      <c r="J2143" s="111"/>
      <c r="K2143" s="111"/>
      <c r="L2143" s="111"/>
      <c r="M2143" s="111"/>
      <c r="N2143" s="111"/>
      <c r="O2143" s="111"/>
      <c r="P2143" s="111"/>
      <c r="Q2143" s="111"/>
      <c r="R2143" s="111"/>
      <c r="S2143" s="111"/>
      <c r="T2143" s="111"/>
      <c r="U2143" s="111"/>
      <c r="V2143" s="111"/>
      <c r="W2143" s="1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</row>
    <row r="2144" spans="1:78" s="45" customFormat="1" x14ac:dyDescent="0.2">
      <c r="A2144" s="111"/>
      <c r="B2144" s="111"/>
      <c r="C2144" s="111"/>
      <c r="D2144" s="111"/>
      <c r="E2144" s="111"/>
      <c r="F2144" s="111"/>
      <c r="G2144" s="111"/>
      <c r="H2144" s="111"/>
      <c r="I2144" s="111"/>
      <c r="J2144" s="111"/>
      <c r="K2144" s="111"/>
      <c r="L2144" s="111"/>
      <c r="M2144" s="111"/>
      <c r="N2144" s="111"/>
      <c r="O2144" s="111"/>
      <c r="P2144" s="111"/>
      <c r="Q2144" s="111"/>
      <c r="R2144" s="111"/>
      <c r="S2144" s="111"/>
      <c r="T2144" s="111"/>
      <c r="U2144" s="111"/>
      <c r="V2144" s="111"/>
      <c r="W2144" s="1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</row>
    <row r="2145" spans="1:78" s="45" customFormat="1" x14ac:dyDescent="0.2">
      <c r="A2145" s="111"/>
      <c r="B2145" s="111"/>
      <c r="C2145" s="111"/>
      <c r="D2145" s="111"/>
      <c r="E2145" s="111"/>
      <c r="F2145" s="111"/>
      <c r="G2145" s="111"/>
      <c r="H2145" s="111"/>
      <c r="I2145" s="111"/>
      <c r="J2145" s="111"/>
      <c r="K2145" s="111"/>
      <c r="L2145" s="111"/>
      <c r="M2145" s="111"/>
      <c r="N2145" s="111"/>
      <c r="O2145" s="111"/>
      <c r="P2145" s="111"/>
      <c r="Q2145" s="111"/>
      <c r="R2145" s="111"/>
      <c r="S2145" s="111"/>
      <c r="T2145" s="111"/>
      <c r="U2145" s="111"/>
      <c r="V2145" s="111"/>
      <c r="W2145" s="1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</row>
    <row r="2146" spans="1:78" s="45" customFormat="1" x14ac:dyDescent="0.2">
      <c r="A2146" s="111"/>
      <c r="B2146" s="111"/>
      <c r="C2146" s="111"/>
      <c r="D2146" s="111"/>
      <c r="E2146" s="111"/>
      <c r="F2146" s="111"/>
      <c r="G2146" s="111"/>
      <c r="H2146" s="111"/>
      <c r="I2146" s="111"/>
      <c r="J2146" s="111"/>
      <c r="K2146" s="111"/>
      <c r="L2146" s="111"/>
      <c r="M2146" s="111"/>
      <c r="N2146" s="111"/>
      <c r="O2146" s="111"/>
      <c r="P2146" s="111"/>
      <c r="Q2146" s="111"/>
      <c r="R2146" s="111"/>
      <c r="S2146" s="111"/>
      <c r="T2146" s="111"/>
      <c r="U2146" s="111"/>
      <c r="V2146" s="111"/>
      <c r="W2146" s="1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</row>
    <row r="2147" spans="1:78" s="45" customFormat="1" x14ac:dyDescent="0.2">
      <c r="A2147" s="111"/>
      <c r="B2147" s="111"/>
      <c r="C2147" s="111"/>
      <c r="D2147" s="111"/>
      <c r="E2147" s="111"/>
      <c r="F2147" s="111"/>
      <c r="G2147" s="111"/>
      <c r="H2147" s="111"/>
      <c r="I2147" s="111"/>
      <c r="J2147" s="111"/>
      <c r="K2147" s="111"/>
      <c r="L2147" s="111"/>
      <c r="M2147" s="111"/>
      <c r="N2147" s="111"/>
      <c r="O2147" s="111"/>
      <c r="P2147" s="111"/>
      <c r="Q2147" s="111"/>
      <c r="R2147" s="111"/>
      <c r="S2147" s="111"/>
      <c r="T2147" s="111"/>
      <c r="U2147" s="111"/>
      <c r="V2147" s="111"/>
      <c r="W2147" s="1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</row>
    <row r="2148" spans="1:78" s="45" customFormat="1" x14ac:dyDescent="0.2">
      <c r="A2148" s="111"/>
      <c r="B2148" s="111"/>
      <c r="C2148" s="111"/>
      <c r="D2148" s="111"/>
      <c r="E2148" s="111"/>
      <c r="F2148" s="111"/>
      <c r="G2148" s="111"/>
      <c r="H2148" s="111"/>
      <c r="I2148" s="111"/>
      <c r="J2148" s="111"/>
      <c r="K2148" s="111"/>
      <c r="L2148" s="111"/>
      <c r="M2148" s="111"/>
      <c r="N2148" s="111"/>
      <c r="O2148" s="111"/>
      <c r="P2148" s="111"/>
      <c r="Q2148" s="111"/>
      <c r="R2148" s="111"/>
      <c r="S2148" s="111"/>
      <c r="T2148" s="111"/>
      <c r="U2148" s="111"/>
      <c r="V2148" s="111"/>
      <c r="W2148" s="1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</row>
    <row r="2149" spans="1:78" s="45" customFormat="1" x14ac:dyDescent="0.2">
      <c r="A2149" s="111"/>
      <c r="B2149" s="111"/>
      <c r="C2149" s="111"/>
      <c r="D2149" s="111"/>
      <c r="E2149" s="111"/>
      <c r="F2149" s="111"/>
      <c r="G2149" s="111"/>
      <c r="H2149" s="111"/>
      <c r="I2149" s="111"/>
      <c r="J2149" s="111"/>
      <c r="K2149" s="111"/>
      <c r="L2149" s="111"/>
      <c r="M2149" s="111"/>
      <c r="N2149" s="111"/>
      <c r="O2149" s="111"/>
      <c r="P2149" s="111"/>
      <c r="Q2149" s="111"/>
      <c r="R2149" s="111"/>
      <c r="S2149" s="111"/>
      <c r="T2149" s="111"/>
      <c r="U2149" s="111"/>
      <c r="V2149" s="111"/>
      <c r="W2149" s="1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</row>
    <row r="2150" spans="1:78" s="45" customFormat="1" x14ac:dyDescent="0.2">
      <c r="A2150" s="111"/>
      <c r="B2150" s="111"/>
      <c r="C2150" s="111"/>
      <c r="D2150" s="111"/>
      <c r="E2150" s="111"/>
      <c r="F2150" s="111"/>
      <c r="G2150" s="111"/>
      <c r="H2150" s="111"/>
      <c r="I2150" s="111"/>
      <c r="J2150" s="111"/>
      <c r="K2150" s="111"/>
      <c r="L2150" s="111"/>
      <c r="M2150" s="111"/>
      <c r="N2150" s="111"/>
      <c r="O2150" s="111"/>
      <c r="P2150" s="111"/>
      <c r="Q2150" s="111"/>
      <c r="R2150" s="111"/>
      <c r="S2150" s="111"/>
      <c r="T2150" s="111"/>
      <c r="U2150" s="111"/>
      <c r="V2150" s="111"/>
      <c r="W2150" s="1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</row>
    <row r="2151" spans="1:78" s="45" customFormat="1" x14ac:dyDescent="0.2">
      <c r="A2151" s="111"/>
      <c r="B2151" s="111"/>
      <c r="C2151" s="111"/>
      <c r="D2151" s="111"/>
      <c r="E2151" s="111"/>
      <c r="F2151" s="111"/>
      <c r="G2151" s="111"/>
      <c r="H2151" s="111"/>
      <c r="I2151" s="111"/>
      <c r="J2151" s="111"/>
      <c r="K2151" s="111"/>
      <c r="L2151" s="111"/>
      <c r="M2151" s="111"/>
      <c r="N2151" s="111"/>
      <c r="O2151" s="111"/>
      <c r="P2151" s="111"/>
      <c r="Q2151" s="111"/>
      <c r="R2151" s="111"/>
      <c r="S2151" s="111"/>
      <c r="T2151" s="111"/>
      <c r="U2151" s="111"/>
      <c r="V2151" s="111"/>
      <c r="W2151" s="1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</row>
    <row r="2152" spans="1:78" s="45" customFormat="1" x14ac:dyDescent="0.2">
      <c r="A2152" s="111"/>
      <c r="B2152" s="111"/>
      <c r="C2152" s="111"/>
      <c r="D2152" s="111"/>
      <c r="E2152" s="111"/>
      <c r="F2152" s="111"/>
      <c r="G2152" s="111"/>
      <c r="H2152" s="111"/>
      <c r="I2152" s="111"/>
      <c r="J2152" s="111"/>
      <c r="K2152" s="111"/>
      <c r="L2152" s="111"/>
      <c r="M2152" s="111"/>
      <c r="N2152" s="111"/>
      <c r="O2152" s="111"/>
      <c r="P2152" s="111"/>
      <c r="Q2152" s="111"/>
      <c r="R2152" s="111"/>
      <c r="S2152" s="111"/>
      <c r="T2152" s="111"/>
      <c r="U2152" s="111"/>
      <c r="V2152" s="111"/>
      <c r="W2152" s="1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</row>
    <row r="2153" spans="1:78" s="45" customFormat="1" x14ac:dyDescent="0.2">
      <c r="A2153" s="111"/>
      <c r="B2153" s="111"/>
      <c r="C2153" s="111"/>
      <c r="D2153" s="111"/>
      <c r="E2153" s="111"/>
      <c r="F2153" s="111"/>
      <c r="G2153" s="111"/>
      <c r="H2153" s="111"/>
      <c r="I2153" s="111"/>
      <c r="J2153" s="111"/>
      <c r="K2153" s="111"/>
      <c r="L2153" s="111"/>
      <c r="M2153" s="111"/>
      <c r="N2153" s="111"/>
      <c r="O2153" s="111"/>
      <c r="P2153" s="111"/>
      <c r="Q2153" s="111"/>
      <c r="R2153" s="111"/>
      <c r="S2153" s="111"/>
      <c r="T2153" s="111"/>
      <c r="U2153" s="111"/>
      <c r="V2153" s="111"/>
      <c r="W2153" s="1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</row>
    <row r="2154" spans="1:78" s="45" customFormat="1" x14ac:dyDescent="0.2">
      <c r="A2154" s="111"/>
      <c r="B2154" s="111"/>
      <c r="C2154" s="111"/>
      <c r="D2154" s="111"/>
      <c r="E2154" s="111"/>
      <c r="F2154" s="111"/>
      <c r="G2154" s="111"/>
      <c r="H2154" s="111"/>
      <c r="I2154" s="111"/>
      <c r="J2154" s="111"/>
      <c r="K2154" s="111"/>
      <c r="L2154" s="111"/>
      <c r="M2154" s="111"/>
      <c r="N2154" s="111"/>
      <c r="O2154" s="111"/>
      <c r="P2154" s="111"/>
      <c r="Q2154" s="111"/>
      <c r="R2154" s="111"/>
      <c r="S2154" s="111"/>
      <c r="T2154" s="111"/>
      <c r="U2154" s="111"/>
      <c r="V2154" s="111"/>
      <c r="W2154" s="1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</row>
    <row r="2155" spans="1:78" s="45" customFormat="1" x14ac:dyDescent="0.2">
      <c r="A2155" s="111"/>
      <c r="B2155" s="111"/>
      <c r="C2155" s="111"/>
      <c r="D2155" s="111"/>
      <c r="E2155" s="111"/>
      <c r="F2155" s="111"/>
      <c r="G2155" s="111"/>
      <c r="H2155" s="111"/>
      <c r="I2155" s="111"/>
      <c r="J2155" s="111"/>
      <c r="K2155" s="111"/>
      <c r="L2155" s="111"/>
      <c r="M2155" s="111"/>
      <c r="N2155" s="111"/>
      <c r="O2155" s="111"/>
      <c r="P2155" s="111"/>
      <c r="Q2155" s="111"/>
      <c r="R2155" s="111"/>
      <c r="S2155" s="111"/>
      <c r="T2155" s="111"/>
      <c r="U2155" s="111"/>
      <c r="V2155" s="111"/>
      <c r="W2155" s="1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</row>
    <row r="2156" spans="1:78" s="45" customFormat="1" x14ac:dyDescent="0.2">
      <c r="A2156" s="111"/>
      <c r="B2156" s="111"/>
      <c r="C2156" s="111"/>
      <c r="D2156" s="111"/>
      <c r="E2156" s="111"/>
      <c r="F2156" s="111"/>
      <c r="G2156" s="111"/>
      <c r="H2156" s="111"/>
      <c r="I2156" s="111"/>
      <c r="J2156" s="111"/>
      <c r="K2156" s="111"/>
      <c r="L2156" s="111"/>
      <c r="M2156" s="111"/>
      <c r="N2156" s="111"/>
      <c r="O2156" s="111"/>
      <c r="P2156" s="111"/>
      <c r="Q2156" s="111"/>
      <c r="R2156" s="111"/>
      <c r="S2156" s="111"/>
      <c r="T2156" s="111"/>
      <c r="U2156" s="111"/>
      <c r="V2156" s="111"/>
      <c r="W2156" s="1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</row>
    <row r="2157" spans="1:78" s="45" customFormat="1" x14ac:dyDescent="0.2">
      <c r="A2157" s="111"/>
      <c r="B2157" s="111"/>
      <c r="C2157" s="111"/>
      <c r="D2157" s="111"/>
      <c r="E2157" s="111"/>
      <c r="F2157" s="111"/>
      <c r="G2157" s="111"/>
      <c r="H2157" s="111"/>
      <c r="I2157" s="111"/>
      <c r="J2157" s="111"/>
      <c r="K2157" s="111"/>
      <c r="L2157" s="111"/>
      <c r="M2157" s="111"/>
      <c r="N2157" s="111"/>
      <c r="O2157" s="111"/>
      <c r="P2157" s="111"/>
      <c r="Q2157" s="111"/>
      <c r="R2157" s="111"/>
      <c r="S2157" s="111"/>
      <c r="T2157" s="111"/>
      <c r="U2157" s="111"/>
      <c r="V2157" s="111"/>
      <c r="W2157" s="1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</row>
    <row r="2158" spans="1:78" s="45" customFormat="1" x14ac:dyDescent="0.2">
      <c r="A2158" s="111"/>
      <c r="B2158" s="111"/>
      <c r="C2158" s="111"/>
      <c r="D2158" s="111"/>
      <c r="E2158" s="111"/>
      <c r="F2158" s="111"/>
      <c r="G2158" s="111"/>
      <c r="H2158" s="111"/>
      <c r="I2158" s="111"/>
      <c r="J2158" s="111"/>
      <c r="K2158" s="111"/>
      <c r="L2158" s="111"/>
      <c r="M2158" s="111"/>
      <c r="N2158" s="111"/>
      <c r="O2158" s="111"/>
      <c r="P2158" s="111"/>
      <c r="Q2158" s="111"/>
      <c r="R2158" s="111"/>
      <c r="S2158" s="111"/>
      <c r="T2158" s="111"/>
      <c r="U2158" s="111"/>
      <c r="V2158" s="111"/>
      <c r="W2158" s="1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</row>
    <row r="2159" spans="1:78" s="45" customFormat="1" x14ac:dyDescent="0.2">
      <c r="A2159" s="111"/>
      <c r="B2159" s="111"/>
      <c r="C2159" s="111"/>
      <c r="D2159" s="111"/>
      <c r="E2159" s="111"/>
      <c r="F2159" s="111"/>
      <c r="G2159" s="111"/>
      <c r="H2159" s="111"/>
      <c r="I2159" s="111"/>
      <c r="J2159" s="111"/>
      <c r="K2159" s="111"/>
      <c r="L2159" s="111"/>
      <c r="M2159" s="111"/>
      <c r="N2159" s="111"/>
      <c r="O2159" s="111"/>
      <c r="P2159" s="111"/>
      <c r="Q2159" s="111"/>
      <c r="R2159" s="111"/>
      <c r="S2159" s="111"/>
      <c r="T2159" s="111"/>
      <c r="U2159" s="111"/>
      <c r="V2159" s="111"/>
      <c r="W2159" s="1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</row>
    <row r="2160" spans="1:78" s="45" customFormat="1" x14ac:dyDescent="0.2">
      <c r="A2160" s="111"/>
      <c r="B2160" s="111"/>
      <c r="C2160" s="111"/>
      <c r="D2160" s="111"/>
      <c r="E2160" s="111"/>
      <c r="F2160" s="111"/>
      <c r="G2160" s="111"/>
      <c r="H2160" s="111"/>
      <c r="I2160" s="111"/>
      <c r="J2160" s="111"/>
      <c r="K2160" s="111"/>
      <c r="L2160" s="111"/>
      <c r="M2160" s="111"/>
      <c r="N2160" s="111"/>
      <c r="O2160" s="111"/>
      <c r="P2160" s="111"/>
      <c r="Q2160" s="111"/>
      <c r="R2160" s="111"/>
      <c r="S2160" s="111"/>
      <c r="T2160" s="111"/>
      <c r="U2160" s="111"/>
      <c r="V2160" s="111"/>
      <c r="W2160" s="1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</row>
    <row r="2161" spans="1:78" s="45" customFormat="1" x14ac:dyDescent="0.2">
      <c r="A2161" s="111"/>
      <c r="B2161" s="111"/>
      <c r="C2161" s="111"/>
      <c r="D2161" s="111"/>
      <c r="E2161" s="111"/>
      <c r="F2161" s="111"/>
      <c r="G2161" s="111"/>
      <c r="H2161" s="111"/>
      <c r="I2161" s="111"/>
      <c r="J2161" s="111"/>
      <c r="K2161" s="111"/>
      <c r="L2161" s="111"/>
      <c r="M2161" s="111"/>
      <c r="N2161" s="111"/>
      <c r="O2161" s="111"/>
      <c r="P2161" s="111"/>
      <c r="Q2161" s="111"/>
      <c r="R2161" s="111"/>
      <c r="S2161" s="111"/>
      <c r="T2161" s="111"/>
      <c r="U2161" s="111"/>
      <c r="V2161" s="111"/>
      <c r="W2161" s="1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</row>
    <row r="2162" spans="1:78" s="45" customFormat="1" x14ac:dyDescent="0.2">
      <c r="A2162" s="111"/>
      <c r="B2162" s="111"/>
      <c r="C2162" s="111"/>
      <c r="D2162" s="111"/>
      <c r="E2162" s="111"/>
      <c r="F2162" s="111"/>
      <c r="G2162" s="111"/>
      <c r="H2162" s="111"/>
      <c r="I2162" s="111"/>
      <c r="J2162" s="111"/>
      <c r="K2162" s="111"/>
      <c r="L2162" s="111"/>
      <c r="M2162" s="111"/>
      <c r="N2162" s="111"/>
      <c r="O2162" s="111"/>
      <c r="P2162" s="111"/>
      <c r="Q2162" s="111"/>
      <c r="R2162" s="111"/>
      <c r="S2162" s="111"/>
      <c r="T2162" s="111"/>
      <c r="U2162" s="111"/>
      <c r="V2162" s="111"/>
      <c r="W2162" s="1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</row>
    <row r="2163" spans="1:78" s="45" customFormat="1" x14ac:dyDescent="0.2">
      <c r="A2163" s="111"/>
      <c r="B2163" s="111"/>
      <c r="C2163" s="111"/>
      <c r="D2163" s="111"/>
      <c r="E2163" s="111"/>
      <c r="F2163" s="111"/>
      <c r="G2163" s="111"/>
      <c r="H2163" s="111"/>
      <c r="I2163" s="111"/>
      <c r="J2163" s="111"/>
      <c r="K2163" s="111"/>
      <c r="L2163" s="111"/>
      <c r="M2163" s="111"/>
      <c r="N2163" s="111"/>
      <c r="O2163" s="111"/>
      <c r="P2163" s="111"/>
      <c r="Q2163" s="111"/>
      <c r="R2163" s="111"/>
      <c r="S2163" s="111"/>
      <c r="T2163" s="111"/>
      <c r="U2163" s="111"/>
      <c r="V2163" s="111"/>
      <c r="W2163" s="1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</row>
    <row r="2164" spans="1:78" s="45" customFormat="1" x14ac:dyDescent="0.2">
      <c r="A2164" s="111"/>
      <c r="B2164" s="111"/>
      <c r="C2164" s="111"/>
      <c r="D2164" s="111"/>
      <c r="E2164" s="111"/>
      <c r="F2164" s="111"/>
      <c r="G2164" s="111"/>
      <c r="H2164" s="111"/>
      <c r="I2164" s="111"/>
      <c r="J2164" s="111"/>
      <c r="K2164" s="111"/>
      <c r="L2164" s="111"/>
      <c r="M2164" s="111"/>
      <c r="N2164" s="111"/>
      <c r="O2164" s="111"/>
      <c r="P2164" s="111"/>
      <c r="Q2164" s="111"/>
      <c r="R2164" s="111"/>
      <c r="S2164" s="111"/>
      <c r="T2164" s="111"/>
      <c r="U2164" s="111"/>
      <c r="V2164" s="111"/>
      <c r="W2164" s="1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</row>
    <row r="2165" spans="1:78" s="45" customFormat="1" x14ac:dyDescent="0.2">
      <c r="A2165" s="111"/>
      <c r="B2165" s="111"/>
      <c r="C2165" s="111"/>
      <c r="D2165" s="111"/>
      <c r="E2165" s="111"/>
      <c r="F2165" s="111"/>
      <c r="G2165" s="111"/>
      <c r="H2165" s="111"/>
      <c r="I2165" s="111"/>
      <c r="J2165" s="111"/>
      <c r="K2165" s="111"/>
      <c r="L2165" s="111"/>
      <c r="M2165" s="111"/>
      <c r="N2165" s="111"/>
      <c r="O2165" s="111"/>
      <c r="P2165" s="111"/>
      <c r="Q2165" s="111"/>
      <c r="R2165" s="111"/>
      <c r="S2165" s="111"/>
      <c r="T2165" s="111"/>
      <c r="U2165" s="111"/>
      <c r="V2165" s="111"/>
      <c r="W2165" s="1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</row>
    <row r="2166" spans="1:78" s="45" customFormat="1" x14ac:dyDescent="0.2">
      <c r="A2166" s="111"/>
      <c r="B2166" s="111"/>
      <c r="C2166" s="111"/>
      <c r="D2166" s="111"/>
      <c r="E2166" s="111"/>
      <c r="F2166" s="111"/>
      <c r="G2166" s="111"/>
      <c r="H2166" s="111"/>
      <c r="I2166" s="111"/>
      <c r="J2166" s="111"/>
      <c r="K2166" s="111"/>
      <c r="L2166" s="111"/>
      <c r="M2166" s="111"/>
      <c r="N2166" s="111"/>
      <c r="O2166" s="111"/>
      <c r="P2166" s="111"/>
      <c r="Q2166" s="111"/>
      <c r="R2166" s="111"/>
      <c r="S2166" s="111"/>
      <c r="T2166" s="111"/>
      <c r="U2166" s="111"/>
      <c r="V2166" s="111"/>
      <c r="W2166" s="1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</row>
    <row r="2167" spans="1:78" s="45" customFormat="1" x14ac:dyDescent="0.2">
      <c r="A2167" s="111"/>
      <c r="B2167" s="111"/>
      <c r="C2167" s="111"/>
      <c r="D2167" s="111"/>
      <c r="E2167" s="111"/>
      <c r="F2167" s="111"/>
      <c r="G2167" s="111"/>
      <c r="H2167" s="111"/>
      <c r="I2167" s="111"/>
      <c r="J2167" s="111"/>
      <c r="K2167" s="111"/>
      <c r="L2167" s="111"/>
      <c r="M2167" s="111"/>
      <c r="N2167" s="111"/>
      <c r="O2167" s="111"/>
      <c r="P2167" s="111"/>
      <c r="Q2167" s="111"/>
      <c r="R2167" s="111"/>
      <c r="S2167" s="111"/>
      <c r="T2167" s="111"/>
      <c r="U2167" s="111"/>
      <c r="V2167" s="111"/>
      <c r="W2167" s="1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</row>
    <row r="2168" spans="1:78" s="45" customFormat="1" x14ac:dyDescent="0.2">
      <c r="A2168" s="111"/>
      <c r="B2168" s="111"/>
      <c r="C2168" s="111"/>
      <c r="D2168" s="111"/>
      <c r="E2168" s="111"/>
      <c r="F2168" s="111"/>
      <c r="G2168" s="111"/>
      <c r="H2168" s="111"/>
      <c r="I2168" s="111"/>
      <c r="J2168" s="111"/>
      <c r="K2168" s="111"/>
      <c r="L2168" s="111"/>
      <c r="M2168" s="111"/>
      <c r="N2168" s="111"/>
      <c r="O2168" s="111"/>
      <c r="P2168" s="111"/>
      <c r="Q2168" s="111"/>
      <c r="R2168" s="111"/>
      <c r="S2168" s="111"/>
      <c r="T2168" s="111"/>
      <c r="U2168" s="111"/>
      <c r="V2168" s="111"/>
      <c r="W2168" s="1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</row>
    <row r="2169" spans="1:78" s="45" customFormat="1" x14ac:dyDescent="0.2">
      <c r="A2169" s="111"/>
      <c r="B2169" s="111"/>
      <c r="C2169" s="111"/>
      <c r="D2169" s="111"/>
      <c r="E2169" s="111"/>
      <c r="F2169" s="111"/>
      <c r="G2169" s="111"/>
      <c r="H2169" s="111"/>
      <c r="I2169" s="111"/>
      <c r="J2169" s="111"/>
      <c r="K2169" s="111"/>
      <c r="L2169" s="111"/>
      <c r="M2169" s="111"/>
      <c r="N2169" s="111"/>
      <c r="O2169" s="111"/>
      <c r="P2169" s="111"/>
      <c r="Q2169" s="111"/>
      <c r="R2169" s="111"/>
      <c r="S2169" s="111"/>
      <c r="T2169" s="111"/>
      <c r="U2169" s="111"/>
      <c r="V2169" s="111"/>
      <c r="W2169" s="1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</row>
    <row r="2170" spans="1:78" s="45" customFormat="1" x14ac:dyDescent="0.2">
      <c r="A2170" s="111"/>
      <c r="B2170" s="111"/>
      <c r="C2170" s="111"/>
      <c r="D2170" s="111"/>
      <c r="E2170" s="111"/>
      <c r="F2170" s="111"/>
      <c r="G2170" s="111"/>
      <c r="H2170" s="111"/>
      <c r="I2170" s="111"/>
      <c r="J2170" s="111"/>
      <c r="K2170" s="111"/>
      <c r="L2170" s="111"/>
      <c r="M2170" s="111"/>
      <c r="N2170" s="111"/>
      <c r="O2170" s="111"/>
      <c r="P2170" s="111"/>
      <c r="Q2170" s="111"/>
      <c r="R2170" s="111"/>
      <c r="S2170" s="111"/>
      <c r="T2170" s="111"/>
      <c r="U2170" s="111"/>
      <c r="V2170" s="111"/>
      <c r="W2170" s="1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</row>
    <row r="2171" spans="1:78" s="45" customFormat="1" x14ac:dyDescent="0.2">
      <c r="A2171" s="111"/>
      <c r="B2171" s="111"/>
      <c r="C2171" s="111"/>
      <c r="D2171" s="111"/>
      <c r="E2171" s="111"/>
      <c r="F2171" s="111"/>
      <c r="G2171" s="111"/>
      <c r="H2171" s="111"/>
      <c r="I2171" s="111"/>
      <c r="J2171" s="111"/>
      <c r="K2171" s="111"/>
      <c r="L2171" s="111"/>
      <c r="M2171" s="111"/>
      <c r="N2171" s="111"/>
      <c r="O2171" s="111"/>
      <c r="P2171" s="111"/>
      <c r="Q2171" s="111"/>
      <c r="R2171" s="111"/>
      <c r="S2171" s="111"/>
      <c r="T2171" s="111"/>
      <c r="U2171" s="111"/>
      <c r="V2171" s="111"/>
      <c r="W2171" s="1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</row>
    <row r="2172" spans="1:78" s="45" customFormat="1" x14ac:dyDescent="0.2">
      <c r="A2172" s="111"/>
      <c r="B2172" s="111"/>
      <c r="C2172" s="111"/>
      <c r="D2172" s="111"/>
      <c r="E2172" s="111"/>
      <c r="F2172" s="111"/>
      <c r="G2172" s="111"/>
      <c r="H2172" s="111"/>
      <c r="I2172" s="111"/>
      <c r="J2172" s="111"/>
      <c r="K2172" s="111"/>
      <c r="L2172" s="111"/>
      <c r="M2172" s="111"/>
      <c r="N2172" s="111"/>
      <c r="O2172" s="111"/>
      <c r="P2172" s="111"/>
      <c r="Q2172" s="111"/>
      <c r="R2172" s="111"/>
      <c r="S2172" s="111"/>
      <c r="T2172" s="111"/>
      <c r="U2172" s="111"/>
      <c r="V2172" s="111"/>
      <c r="W2172" s="1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</row>
    <row r="2173" spans="1:78" s="45" customFormat="1" x14ac:dyDescent="0.2">
      <c r="A2173" s="111"/>
      <c r="B2173" s="111"/>
      <c r="C2173" s="111"/>
      <c r="D2173" s="111"/>
      <c r="E2173" s="111"/>
      <c r="F2173" s="111"/>
      <c r="G2173" s="111"/>
      <c r="H2173" s="111"/>
      <c r="I2173" s="111"/>
      <c r="J2173" s="111"/>
      <c r="K2173" s="111"/>
      <c r="L2173" s="111"/>
      <c r="M2173" s="111"/>
      <c r="N2173" s="111"/>
      <c r="O2173" s="111"/>
      <c r="P2173" s="111"/>
      <c r="Q2173" s="111"/>
      <c r="R2173" s="111"/>
      <c r="S2173" s="111"/>
      <c r="T2173" s="111"/>
      <c r="U2173" s="111"/>
      <c r="V2173" s="111"/>
      <c r="W2173" s="1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</row>
    <row r="2174" spans="1:78" s="45" customFormat="1" x14ac:dyDescent="0.2">
      <c r="A2174" s="111"/>
      <c r="B2174" s="111"/>
      <c r="C2174" s="111"/>
      <c r="D2174" s="111"/>
      <c r="E2174" s="111"/>
      <c r="F2174" s="111"/>
      <c r="G2174" s="111"/>
      <c r="H2174" s="111"/>
      <c r="I2174" s="111"/>
      <c r="J2174" s="111"/>
      <c r="K2174" s="111"/>
      <c r="L2174" s="111"/>
      <c r="M2174" s="111"/>
      <c r="N2174" s="111"/>
      <c r="O2174" s="111"/>
      <c r="P2174" s="111"/>
      <c r="Q2174" s="111"/>
      <c r="R2174" s="111"/>
      <c r="S2174" s="111"/>
      <c r="T2174" s="111"/>
      <c r="U2174" s="111"/>
      <c r="V2174" s="111"/>
      <c r="W2174" s="1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</row>
    <row r="2175" spans="1:78" s="45" customFormat="1" x14ac:dyDescent="0.2">
      <c r="A2175" s="111"/>
      <c r="B2175" s="111"/>
      <c r="C2175" s="111"/>
      <c r="D2175" s="111"/>
      <c r="E2175" s="111"/>
      <c r="F2175" s="111"/>
      <c r="G2175" s="111"/>
      <c r="H2175" s="111"/>
      <c r="I2175" s="111"/>
      <c r="J2175" s="111"/>
      <c r="K2175" s="111"/>
      <c r="L2175" s="111"/>
      <c r="M2175" s="111"/>
      <c r="N2175" s="111"/>
      <c r="O2175" s="111"/>
      <c r="P2175" s="111"/>
      <c r="Q2175" s="111"/>
      <c r="R2175" s="111"/>
      <c r="S2175" s="111"/>
      <c r="T2175" s="111"/>
      <c r="U2175" s="111"/>
      <c r="V2175" s="111"/>
      <c r="W2175" s="1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</row>
    <row r="2176" spans="1:78" s="45" customFormat="1" x14ac:dyDescent="0.2">
      <c r="A2176" s="111"/>
      <c r="B2176" s="111"/>
      <c r="C2176" s="111"/>
      <c r="D2176" s="111"/>
      <c r="E2176" s="111"/>
      <c r="F2176" s="111"/>
      <c r="G2176" s="111"/>
      <c r="H2176" s="111"/>
      <c r="I2176" s="111"/>
      <c r="J2176" s="111"/>
      <c r="K2176" s="111"/>
      <c r="L2176" s="111"/>
      <c r="M2176" s="111"/>
      <c r="N2176" s="111"/>
      <c r="O2176" s="111"/>
      <c r="P2176" s="111"/>
      <c r="Q2176" s="111"/>
      <c r="R2176" s="111"/>
      <c r="S2176" s="111"/>
      <c r="T2176" s="111"/>
      <c r="U2176" s="111"/>
      <c r="V2176" s="111"/>
      <c r="W2176" s="1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</row>
    <row r="2177" spans="1:78" s="45" customFormat="1" x14ac:dyDescent="0.2">
      <c r="A2177" s="111"/>
      <c r="B2177" s="111"/>
      <c r="C2177" s="111"/>
      <c r="D2177" s="111"/>
      <c r="E2177" s="111"/>
      <c r="F2177" s="111"/>
      <c r="G2177" s="111"/>
      <c r="H2177" s="111"/>
      <c r="I2177" s="111"/>
      <c r="J2177" s="111"/>
      <c r="K2177" s="111"/>
      <c r="L2177" s="111"/>
      <c r="M2177" s="111"/>
      <c r="N2177" s="111"/>
      <c r="O2177" s="111"/>
      <c r="P2177" s="111"/>
      <c r="Q2177" s="111"/>
      <c r="R2177" s="111"/>
      <c r="S2177" s="111"/>
      <c r="T2177" s="111"/>
      <c r="U2177" s="111"/>
      <c r="V2177" s="111"/>
      <c r="W2177" s="1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</row>
    <row r="2178" spans="1:78" s="45" customFormat="1" x14ac:dyDescent="0.2">
      <c r="A2178" s="111"/>
      <c r="B2178" s="111"/>
      <c r="C2178" s="111"/>
      <c r="D2178" s="111"/>
      <c r="E2178" s="111"/>
      <c r="F2178" s="111"/>
      <c r="G2178" s="111"/>
      <c r="H2178" s="111"/>
      <c r="I2178" s="111"/>
      <c r="J2178" s="111"/>
      <c r="K2178" s="111"/>
      <c r="L2178" s="111"/>
      <c r="M2178" s="111"/>
      <c r="N2178" s="111"/>
      <c r="O2178" s="111"/>
      <c r="P2178" s="111"/>
      <c r="Q2178" s="111"/>
      <c r="R2178" s="111"/>
      <c r="S2178" s="111"/>
      <c r="T2178" s="111"/>
      <c r="U2178" s="111"/>
      <c r="V2178" s="111"/>
      <c r="W2178" s="1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</row>
    <row r="2179" spans="1:78" s="45" customFormat="1" x14ac:dyDescent="0.2">
      <c r="A2179" s="111"/>
      <c r="B2179" s="111"/>
      <c r="C2179" s="111"/>
      <c r="D2179" s="111"/>
      <c r="E2179" s="111"/>
      <c r="F2179" s="111"/>
      <c r="G2179" s="111"/>
      <c r="H2179" s="111"/>
      <c r="I2179" s="111"/>
      <c r="J2179" s="111"/>
      <c r="K2179" s="111"/>
      <c r="L2179" s="111"/>
      <c r="M2179" s="111"/>
      <c r="N2179" s="111"/>
      <c r="O2179" s="111"/>
      <c r="P2179" s="111"/>
      <c r="Q2179" s="111"/>
      <c r="R2179" s="111"/>
      <c r="S2179" s="111"/>
      <c r="T2179" s="111"/>
      <c r="U2179" s="111"/>
      <c r="V2179" s="111"/>
      <c r="W2179" s="1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</row>
    <row r="2180" spans="1:78" s="45" customFormat="1" x14ac:dyDescent="0.2">
      <c r="A2180" s="111"/>
      <c r="B2180" s="111"/>
      <c r="C2180" s="111"/>
      <c r="D2180" s="111"/>
      <c r="E2180" s="111"/>
      <c r="F2180" s="111"/>
      <c r="G2180" s="111"/>
      <c r="H2180" s="111"/>
      <c r="I2180" s="111"/>
      <c r="J2180" s="111"/>
      <c r="K2180" s="111"/>
      <c r="L2180" s="111"/>
      <c r="M2180" s="111"/>
      <c r="N2180" s="111"/>
      <c r="O2180" s="111"/>
      <c r="P2180" s="111"/>
      <c r="Q2180" s="111"/>
      <c r="R2180" s="111"/>
      <c r="S2180" s="111"/>
      <c r="T2180" s="111"/>
      <c r="U2180" s="111"/>
      <c r="V2180" s="111"/>
      <c r="W2180" s="1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</row>
    <row r="2181" spans="1:78" s="45" customFormat="1" x14ac:dyDescent="0.2">
      <c r="A2181" s="111"/>
      <c r="B2181" s="111"/>
      <c r="C2181" s="111"/>
      <c r="D2181" s="111"/>
      <c r="E2181" s="111"/>
      <c r="F2181" s="111"/>
      <c r="G2181" s="111"/>
      <c r="H2181" s="111"/>
      <c r="I2181" s="111"/>
      <c r="J2181" s="111"/>
      <c r="K2181" s="111"/>
      <c r="L2181" s="111"/>
      <c r="M2181" s="111"/>
      <c r="N2181" s="111"/>
      <c r="O2181" s="111"/>
      <c r="P2181" s="111"/>
      <c r="Q2181" s="111"/>
      <c r="R2181" s="111"/>
      <c r="S2181" s="111"/>
      <c r="T2181" s="111"/>
      <c r="U2181" s="111"/>
      <c r="V2181" s="111"/>
      <c r="W2181" s="1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</row>
    <row r="2182" spans="1:78" s="45" customFormat="1" x14ac:dyDescent="0.2">
      <c r="A2182" s="111"/>
      <c r="B2182" s="111"/>
      <c r="C2182" s="111"/>
      <c r="D2182" s="111"/>
      <c r="E2182" s="111"/>
      <c r="F2182" s="111"/>
      <c r="G2182" s="111"/>
      <c r="H2182" s="111"/>
      <c r="I2182" s="111"/>
      <c r="J2182" s="111"/>
      <c r="K2182" s="111"/>
      <c r="L2182" s="111"/>
      <c r="M2182" s="111"/>
      <c r="N2182" s="111"/>
      <c r="O2182" s="111"/>
      <c r="P2182" s="111"/>
      <c r="Q2182" s="111"/>
      <c r="R2182" s="111"/>
      <c r="S2182" s="111"/>
      <c r="T2182" s="111"/>
      <c r="U2182" s="111"/>
      <c r="V2182" s="111"/>
      <c r="W2182" s="1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</row>
    <row r="2183" spans="1:78" s="45" customFormat="1" x14ac:dyDescent="0.2">
      <c r="A2183" s="111"/>
      <c r="B2183" s="111"/>
      <c r="C2183" s="111"/>
      <c r="D2183" s="111"/>
      <c r="E2183" s="111"/>
      <c r="F2183" s="111"/>
      <c r="G2183" s="111"/>
      <c r="H2183" s="111"/>
      <c r="I2183" s="111"/>
      <c r="J2183" s="111"/>
      <c r="K2183" s="111"/>
      <c r="L2183" s="111"/>
      <c r="M2183" s="111"/>
      <c r="N2183" s="111"/>
      <c r="O2183" s="111"/>
      <c r="P2183" s="111"/>
      <c r="Q2183" s="111"/>
      <c r="R2183" s="111"/>
      <c r="S2183" s="111"/>
      <c r="T2183" s="111"/>
      <c r="U2183" s="111"/>
      <c r="V2183" s="111"/>
      <c r="W2183" s="1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</row>
    <row r="2184" spans="1:78" s="45" customFormat="1" x14ac:dyDescent="0.2">
      <c r="A2184" s="111"/>
      <c r="B2184" s="111"/>
      <c r="C2184" s="111"/>
      <c r="D2184" s="111"/>
      <c r="E2184" s="111"/>
      <c r="F2184" s="111"/>
      <c r="G2184" s="111"/>
      <c r="H2184" s="111"/>
      <c r="I2184" s="111"/>
      <c r="J2184" s="111"/>
      <c r="K2184" s="111"/>
      <c r="L2184" s="111"/>
      <c r="M2184" s="111"/>
      <c r="N2184" s="111"/>
      <c r="O2184" s="111"/>
      <c r="P2184" s="111"/>
      <c r="Q2184" s="111"/>
      <c r="R2184" s="111"/>
      <c r="S2184" s="111"/>
      <c r="T2184" s="111"/>
      <c r="U2184" s="111"/>
      <c r="V2184" s="111"/>
      <c r="W2184" s="1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</row>
    <row r="2185" spans="1:78" s="45" customFormat="1" x14ac:dyDescent="0.2">
      <c r="A2185" s="111"/>
      <c r="B2185" s="111"/>
      <c r="C2185" s="111"/>
      <c r="D2185" s="111"/>
      <c r="E2185" s="111"/>
      <c r="F2185" s="111"/>
      <c r="G2185" s="111"/>
      <c r="H2185" s="111"/>
      <c r="I2185" s="111"/>
      <c r="J2185" s="111"/>
      <c r="K2185" s="111"/>
      <c r="L2185" s="111"/>
      <c r="M2185" s="111"/>
      <c r="N2185" s="111"/>
      <c r="O2185" s="111"/>
      <c r="P2185" s="111"/>
      <c r="Q2185" s="111"/>
      <c r="R2185" s="111"/>
      <c r="S2185" s="111"/>
      <c r="T2185" s="111"/>
      <c r="U2185" s="111"/>
      <c r="V2185" s="111"/>
      <c r="W2185" s="1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</row>
    <row r="2186" spans="1:78" s="45" customFormat="1" x14ac:dyDescent="0.2">
      <c r="A2186" s="111"/>
      <c r="B2186" s="111"/>
      <c r="C2186" s="111"/>
      <c r="D2186" s="111"/>
      <c r="E2186" s="111"/>
      <c r="F2186" s="111"/>
      <c r="G2186" s="111"/>
      <c r="H2186" s="111"/>
      <c r="I2186" s="111"/>
      <c r="J2186" s="111"/>
      <c r="K2186" s="111"/>
      <c r="L2186" s="111"/>
      <c r="M2186" s="111"/>
      <c r="N2186" s="111"/>
      <c r="O2186" s="111"/>
      <c r="P2186" s="111"/>
      <c r="Q2186" s="111"/>
      <c r="R2186" s="111"/>
      <c r="S2186" s="111"/>
      <c r="T2186" s="111"/>
      <c r="U2186" s="111"/>
      <c r="V2186" s="111"/>
      <c r="W2186" s="1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</row>
    <row r="2187" spans="1:78" s="45" customFormat="1" x14ac:dyDescent="0.2">
      <c r="A2187" s="111"/>
      <c r="B2187" s="111"/>
      <c r="C2187" s="111"/>
      <c r="D2187" s="111"/>
      <c r="E2187" s="111"/>
      <c r="F2187" s="111"/>
      <c r="G2187" s="111"/>
      <c r="H2187" s="111"/>
      <c r="I2187" s="111"/>
      <c r="J2187" s="111"/>
      <c r="K2187" s="111"/>
      <c r="L2187" s="111"/>
      <c r="M2187" s="111"/>
      <c r="N2187" s="111"/>
      <c r="O2187" s="111"/>
      <c r="P2187" s="111"/>
      <c r="Q2187" s="111"/>
      <c r="R2187" s="111"/>
      <c r="S2187" s="111"/>
      <c r="T2187" s="111"/>
      <c r="U2187" s="111"/>
      <c r="V2187" s="111"/>
      <c r="W2187" s="1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</row>
    <row r="2188" spans="1:78" s="45" customFormat="1" x14ac:dyDescent="0.2">
      <c r="A2188" s="111"/>
      <c r="B2188" s="111"/>
      <c r="C2188" s="111"/>
      <c r="D2188" s="111"/>
      <c r="E2188" s="111"/>
      <c r="F2188" s="111"/>
      <c r="G2188" s="111"/>
      <c r="H2188" s="111"/>
      <c r="I2188" s="111"/>
      <c r="J2188" s="111"/>
      <c r="K2188" s="111"/>
      <c r="L2188" s="111"/>
      <c r="M2188" s="111"/>
      <c r="N2188" s="111"/>
      <c r="O2188" s="111"/>
      <c r="P2188" s="111"/>
      <c r="Q2188" s="111"/>
      <c r="R2188" s="111"/>
      <c r="S2188" s="111"/>
      <c r="T2188" s="111"/>
      <c r="U2188" s="111"/>
      <c r="V2188" s="111"/>
      <c r="W2188" s="1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</row>
    <row r="2189" spans="1:78" s="45" customFormat="1" x14ac:dyDescent="0.2">
      <c r="A2189" s="111"/>
      <c r="B2189" s="111"/>
      <c r="C2189" s="111"/>
      <c r="D2189" s="111"/>
      <c r="E2189" s="111"/>
      <c r="F2189" s="111"/>
      <c r="G2189" s="111"/>
      <c r="H2189" s="111"/>
      <c r="I2189" s="111"/>
      <c r="J2189" s="111"/>
      <c r="K2189" s="111"/>
      <c r="L2189" s="111"/>
      <c r="M2189" s="111"/>
      <c r="N2189" s="111"/>
      <c r="O2189" s="111"/>
      <c r="P2189" s="111"/>
      <c r="Q2189" s="111"/>
      <c r="R2189" s="111"/>
      <c r="S2189" s="111"/>
      <c r="T2189" s="111"/>
      <c r="U2189" s="111"/>
      <c r="V2189" s="111"/>
      <c r="W2189" s="1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</row>
    <row r="2190" spans="1:78" s="45" customFormat="1" x14ac:dyDescent="0.2">
      <c r="A2190" s="111"/>
      <c r="B2190" s="111"/>
      <c r="C2190" s="111"/>
      <c r="D2190" s="111"/>
      <c r="E2190" s="111"/>
      <c r="F2190" s="111"/>
      <c r="G2190" s="111"/>
      <c r="H2190" s="111"/>
      <c r="I2190" s="111"/>
      <c r="J2190" s="111"/>
      <c r="K2190" s="111"/>
      <c r="L2190" s="111"/>
      <c r="M2190" s="111"/>
      <c r="N2190" s="111"/>
      <c r="O2190" s="111"/>
      <c r="P2190" s="111"/>
      <c r="Q2190" s="111"/>
      <c r="R2190" s="111"/>
      <c r="S2190" s="111"/>
      <c r="T2190" s="111"/>
      <c r="U2190" s="111"/>
      <c r="V2190" s="111"/>
      <c r="W2190" s="1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</row>
    <row r="2191" spans="1:78" s="45" customFormat="1" x14ac:dyDescent="0.2">
      <c r="A2191" s="111"/>
      <c r="B2191" s="111"/>
      <c r="C2191" s="111"/>
      <c r="D2191" s="111"/>
      <c r="E2191" s="111"/>
      <c r="F2191" s="111"/>
      <c r="G2191" s="111"/>
      <c r="H2191" s="111"/>
      <c r="I2191" s="111"/>
      <c r="J2191" s="111"/>
      <c r="K2191" s="111"/>
      <c r="L2191" s="111"/>
      <c r="M2191" s="111"/>
      <c r="N2191" s="111"/>
      <c r="O2191" s="111"/>
      <c r="P2191" s="111"/>
      <c r="Q2191" s="111"/>
      <c r="R2191" s="111"/>
      <c r="S2191" s="111"/>
      <c r="T2191" s="111"/>
      <c r="U2191" s="111"/>
      <c r="V2191" s="111"/>
      <c r="W2191" s="1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</row>
    <row r="2192" spans="1:78" s="45" customFormat="1" x14ac:dyDescent="0.2">
      <c r="A2192" s="111"/>
      <c r="B2192" s="111"/>
      <c r="C2192" s="111"/>
      <c r="D2192" s="111"/>
      <c r="E2192" s="111"/>
      <c r="F2192" s="111"/>
      <c r="G2192" s="111"/>
      <c r="H2192" s="111"/>
      <c r="I2192" s="111"/>
      <c r="J2192" s="111"/>
      <c r="K2192" s="111"/>
      <c r="L2192" s="111"/>
      <c r="M2192" s="111"/>
      <c r="N2192" s="111"/>
      <c r="O2192" s="111"/>
      <c r="P2192" s="111"/>
      <c r="Q2192" s="111"/>
      <c r="R2192" s="111"/>
      <c r="S2192" s="111"/>
      <c r="T2192" s="111"/>
      <c r="U2192" s="111"/>
      <c r="V2192" s="111"/>
      <c r="W2192" s="1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</row>
    <row r="2193" spans="1:78" s="45" customFormat="1" x14ac:dyDescent="0.2">
      <c r="A2193" s="111"/>
      <c r="B2193" s="111"/>
      <c r="C2193" s="111"/>
      <c r="D2193" s="111"/>
      <c r="E2193" s="111"/>
      <c r="F2193" s="111"/>
      <c r="G2193" s="111"/>
      <c r="H2193" s="111"/>
      <c r="I2193" s="111"/>
      <c r="J2193" s="111"/>
      <c r="K2193" s="111"/>
      <c r="L2193" s="111"/>
      <c r="M2193" s="111"/>
      <c r="N2193" s="111"/>
      <c r="O2193" s="111"/>
      <c r="P2193" s="111"/>
      <c r="Q2193" s="111"/>
      <c r="R2193" s="111"/>
      <c r="S2193" s="111"/>
      <c r="T2193" s="111"/>
      <c r="U2193" s="111"/>
      <c r="V2193" s="111"/>
      <c r="W2193" s="1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</row>
    <row r="2194" spans="1:78" s="45" customFormat="1" x14ac:dyDescent="0.2">
      <c r="A2194" s="111"/>
      <c r="B2194" s="111"/>
      <c r="C2194" s="111"/>
      <c r="D2194" s="111"/>
      <c r="E2194" s="111"/>
      <c r="F2194" s="111"/>
      <c r="G2194" s="111"/>
      <c r="H2194" s="111"/>
      <c r="I2194" s="111"/>
      <c r="J2194" s="111"/>
      <c r="K2194" s="111"/>
      <c r="L2194" s="111"/>
      <c r="M2194" s="111"/>
      <c r="N2194" s="111"/>
      <c r="O2194" s="111"/>
      <c r="P2194" s="111"/>
      <c r="Q2194" s="111"/>
      <c r="R2194" s="111"/>
      <c r="S2194" s="111"/>
      <c r="T2194" s="111"/>
      <c r="U2194" s="111"/>
      <c r="V2194" s="111"/>
      <c r="W2194" s="1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</row>
    <row r="2195" spans="1:78" s="45" customFormat="1" x14ac:dyDescent="0.2">
      <c r="A2195" s="111"/>
      <c r="B2195" s="111"/>
      <c r="C2195" s="111"/>
      <c r="D2195" s="111"/>
      <c r="E2195" s="111"/>
      <c r="F2195" s="111"/>
      <c r="G2195" s="111"/>
      <c r="H2195" s="111"/>
      <c r="I2195" s="111"/>
      <c r="J2195" s="111"/>
      <c r="K2195" s="111"/>
      <c r="L2195" s="111"/>
      <c r="M2195" s="111"/>
      <c r="N2195" s="111"/>
      <c r="O2195" s="111"/>
      <c r="P2195" s="111"/>
      <c r="Q2195" s="111"/>
      <c r="R2195" s="111"/>
      <c r="S2195" s="111"/>
      <c r="T2195" s="111"/>
      <c r="U2195" s="111"/>
      <c r="V2195" s="111"/>
      <c r="W2195" s="1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</row>
    <row r="2196" spans="1:78" s="45" customFormat="1" x14ac:dyDescent="0.2">
      <c r="A2196" s="111"/>
      <c r="B2196" s="111"/>
      <c r="C2196" s="111"/>
      <c r="D2196" s="111"/>
      <c r="E2196" s="111"/>
      <c r="F2196" s="111"/>
      <c r="G2196" s="111"/>
      <c r="H2196" s="111"/>
      <c r="I2196" s="111"/>
      <c r="J2196" s="111"/>
      <c r="K2196" s="111"/>
      <c r="L2196" s="111"/>
      <c r="M2196" s="111"/>
      <c r="N2196" s="111"/>
      <c r="O2196" s="111"/>
      <c r="P2196" s="111"/>
      <c r="Q2196" s="111"/>
      <c r="R2196" s="111"/>
      <c r="S2196" s="111"/>
      <c r="T2196" s="111"/>
      <c r="U2196" s="111"/>
      <c r="V2196" s="111"/>
      <c r="W2196" s="1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</row>
    <row r="2197" spans="1:78" s="45" customFormat="1" x14ac:dyDescent="0.2">
      <c r="A2197" s="111"/>
      <c r="B2197" s="111"/>
      <c r="C2197" s="111"/>
      <c r="D2197" s="111"/>
      <c r="E2197" s="111"/>
      <c r="F2197" s="111"/>
      <c r="G2197" s="111"/>
      <c r="H2197" s="111"/>
      <c r="I2197" s="111"/>
      <c r="J2197" s="111"/>
      <c r="K2197" s="111"/>
      <c r="L2197" s="111"/>
      <c r="M2197" s="111"/>
      <c r="N2197" s="111"/>
      <c r="O2197" s="111"/>
      <c r="P2197" s="111"/>
      <c r="Q2197" s="111"/>
      <c r="R2197" s="111"/>
      <c r="S2197" s="111"/>
      <c r="T2197" s="111"/>
      <c r="U2197" s="111"/>
      <c r="V2197" s="111"/>
      <c r="W2197" s="1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</row>
    <row r="2198" spans="1:78" s="45" customFormat="1" x14ac:dyDescent="0.2">
      <c r="A2198" s="111"/>
      <c r="B2198" s="111"/>
      <c r="C2198" s="111"/>
      <c r="D2198" s="111"/>
      <c r="E2198" s="111"/>
      <c r="F2198" s="111"/>
      <c r="G2198" s="111"/>
      <c r="H2198" s="111"/>
      <c r="I2198" s="111"/>
      <c r="J2198" s="111"/>
      <c r="K2198" s="111"/>
      <c r="L2198" s="111"/>
      <c r="M2198" s="111"/>
      <c r="N2198" s="111"/>
      <c r="O2198" s="111"/>
      <c r="P2198" s="111"/>
      <c r="Q2198" s="111"/>
      <c r="R2198" s="111"/>
      <c r="S2198" s="111"/>
      <c r="T2198" s="111"/>
      <c r="U2198" s="111"/>
      <c r="V2198" s="111"/>
      <c r="W2198" s="1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</row>
    <row r="2199" spans="1:78" s="45" customFormat="1" x14ac:dyDescent="0.2">
      <c r="A2199" s="111"/>
      <c r="B2199" s="111"/>
      <c r="C2199" s="111"/>
      <c r="D2199" s="111"/>
      <c r="E2199" s="111"/>
      <c r="F2199" s="111"/>
      <c r="G2199" s="111"/>
      <c r="H2199" s="111"/>
      <c r="I2199" s="111"/>
      <c r="J2199" s="111"/>
      <c r="K2199" s="111"/>
      <c r="L2199" s="111"/>
      <c r="M2199" s="111"/>
      <c r="N2199" s="111"/>
      <c r="O2199" s="111"/>
      <c r="P2199" s="111"/>
      <c r="Q2199" s="111"/>
      <c r="R2199" s="111"/>
      <c r="S2199" s="111"/>
      <c r="T2199" s="111"/>
      <c r="U2199" s="111"/>
      <c r="V2199" s="111"/>
      <c r="W2199" s="1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</row>
    <row r="2200" spans="1:78" s="45" customFormat="1" x14ac:dyDescent="0.2">
      <c r="A2200" s="111"/>
      <c r="B2200" s="111"/>
      <c r="C2200" s="111"/>
      <c r="D2200" s="111"/>
      <c r="E2200" s="111"/>
      <c r="F2200" s="111"/>
      <c r="G2200" s="111"/>
      <c r="H2200" s="111"/>
      <c r="I2200" s="111"/>
      <c r="J2200" s="111"/>
      <c r="K2200" s="111"/>
      <c r="L2200" s="111"/>
      <c r="M2200" s="111"/>
      <c r="N2200" s="111"/>
      <c r="O2200" s="111"/>
      <c r="P2200" s="111"/>
      <c r="Q2200" s="111"/>
      <c r="R2200" s="111"/>
      <c r="S2200" s="111"/>
      <c r="T2200" s="111"/>
      <c r="U2200" s="111"/>
      <c r="V2200" s="111"/>
      <c r="W2200" s="1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</row>
    <row r="2201" spans="1:78" s="45" customFormat="1" x14ac:dyDescent="0.2">
      <c r="A2201" s="111"/>
      <c r="B2201" s="111"/>
      <c r="C2201" s="111"/>
      <c r="D2201" s="111"/>
      <c r="E2201" s="111"/>
      <c r="F2201" s="111"/>
      <c r="G2201" s="111"/>
      <c r="H2201" s="111"/>
      <c r="I2201" s="111"/>
      <c r="J2201" s="111"/>
      <c r="K2201" s="111"/>
      <c r="L2201" s="111"/>
      <c r="M2201" s="111"/>
      <c r="N2201" s="111"/>
      <c r="O2201" s="111"/>
      <c r="P2201" s="111"/>
      <c r="Q2201" s="111"/>
      <c r="R2201" s="111"/>
      <c r="S2201" s="111"/>
      <c r="T2201" s="111"/>
      <c r="U2201" s="111"/>
      <c r="V2201" s="111"/>
      <c r="W2201" s="1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</row>
    <row r="2202" spans="1:78" s="45" customFormat="1" x14ac:dyDescent="0.2">
      <c r="A2202" s="111"/>
      <c r="B2202" s="111"/>
      <c r="C2202" s="111"/>
      <c r="D2202" s="111"/>
      <c r="E2202" s="111"/>
      <c r="F2202" s="111"/>
      <c r="G2202" s="111"/>
      <c r="H2202" s="111"/>
      <c r="I2202" s="111"/>
      <c r="J2202" s="111"/>
      <c r="K2202" s="111"/>
      <c r="L2202" s="111"/>
      <c r="M2202" s="111"/>
      <c r="N2202" s="111"/>
      <c r="O2202" s="111"/>
      <c r="P2202" s="111"/>
      <c r="Q2202" s="111"/>
      <c r="R2202" s="111"/>
      <c r="S2202" s="111"/>
      <c r="T2202" s="111"/>
      <c r="U2202" s="111"/>
      <c r="V2202" s="111"/>
      <c r="W2202" s="1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</row>
    <row r="2203" spans="1:78" s="45" customFormat="1" x14ac:dyDescent="0.2">
      <c r="A2203" s="111"/>
      <c r="B2203" s="111"/>
      <c r="C2203" s="111"/>
      <c r="D2203" s="111"/>
      <c r="E2203" s="111"/>
      <c r="F2203" s="111"/>
      <c r="G2203" s="111"/>
      <c r="H2203" s="111"/>
      <c r="I2203" s="111"/>
      <c r="J2203" s="111"/>
      <c r="K2203" s="111"/>
      <c r="L2203" s="111"/>
      <c r="M2203" s="111"/>
      <c r="N2203" s="111"/>
      <c r="O2203" s="111"/>
      <c r="P2203" s="111"/>
      <c r="Q2203" s="111"/>
      <c r="R2203" s="111"/>
      <c r="S2203" s="111"/>
      <c r="T2203" s="111"/>
      <c r="U2203" s="111"/>
      <c r="V2203" s="111"/>
      <c r="W2203" s="1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</row>
    <row r="2204" spans="1:78" s="45" customFormat="1" x14ac:dyDescent="0.2">
      <c r="A2204" s="111"/>
      <c r="B2204" s="111"/>
      <c r="C2204" s="111"/>
      <c r="D2204" s="111"/>
      <c r="E2204" s="111"/>
      <c r="F2204" s="111"/>
      <c r="G2204" s="111"/>
      <c r="H2204" s="111"/>
      <c r="I2204" s="111"/>
      <c r="J2204" s="111"/>
      <c r="K2204" s="111"/>
      <c r="L2204" s="111"/>
      <c r="M2204" s="111"/>
      <c r="N2204" s="111"/>
      <c r="O2204" s="111"/>
      <c r="P2204" s="111"/>
      <c r="Q2204" s="111"/>
      <c r="R2204" s="111"/>
      <c r="S2204" s="111"/>
      <c r="T2204" s="111"/>
      <c r="U2204" s="111"/>
      <c r="V2204" s="111"/>
      <c r="W2204" s="1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</row>
    <row r="2205" spans="1:78" s="45" customFormat="1" x14ac:dyDescent="0.2">
      <c r="A2205" s="111"/>
      <c r="B2205" s="111"/>
      <c r="C2205" s="111"/>
      <c r="D2205" s="111"/>
      <c r="E2205" s="111"/>
      <c r="F2205" s="111"/>
      <c r="G2205" s="111"/>
      <c r="H2205" s="111"/>
      <c r="I2205" s="111"/>
      <c r="J2205" s="111"/>
      <c r="K2205" s="111"/>
      <c r="L2205" s="111"/>
      <c r="M2205" s="111"/>
      <c r="N2205" s="111"/>
      <c r="O2205" s="111"/>
      <c r="P2205" s="111"/>
      <c r="Q2205" s="111"/>
      <c r="R2205" s="111"/>
      <c r="S2205" s="111"/>
      <c r="T2205" s="111"/>
      <c r="U2205" s="111"/>
      <c r="V2205" s="111"/>
      <c r="W2205" s="1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</row>
    <row r="2206" spans="1:78" s="45" customFormat="1" x14ac:dyDescent="0.2">
      <c r="A2206" s="111"/>
      <c r="B2206" s="111"/>
      <c r="C2206" s="111"/>
      <c r="D2206" s="111"/>
      <c r="E2206" s="111"/>
      <c r="F2206" s="111"/>
      <c r="G2206" s="111"/>
      <c r="H2206" s="111"/>
      <c r="I2206" s="111"/>
      <c r="J2206" s="111"/>
      <c r="K2206" s="111"/>
      <c r="L2206" s="111"/>
      <c r="M2206" s="111"/>
      <c r="N2206" s="111"/>
      <c r="O2206" s="111"/>
      <c r="P2206" s="111"/>
      <c r="Q2206" s="111"/>
      <c r="R2206" s="111"/>
      <c r="S2206" s="111"/>
      <c r="T2206" s="111"/>
      <c r="U2206" s="111"/>
      <c r="V2206" s="111"/>
      <c r="W2206" s="1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</row>
    <row r="2207" spans="1:78" s="45" customFormat="1" x14ac:dyDescent="0.2">
      <c r="A2207" s="111"/>
      <c r="B2207" s="111"/>
      <c r="C2207" s="111"/>
      <c r="D2207" s="111"/>
      <c r="E2207" s="111"/>
      <c r="F2207" s="111"/>
      <c r="G2207" s="111"/>
      <c r="H2207" s="111"/>
      <c r="I2207" s="111"/>
      <c r="J2207" s="111"/>
      <c r="K2207" s="111"/>
      <c r="L2207" s="111"/>
      <c r="M2207" s="111"/>
      <c r="N2207" s="111"/>
      <c r="O2207" s="111"/>
      <c r="P2207" s="111"/>
      <c r="Q2207" s="111"/>
      <c r="R2207" s="111"/>
      <c r="S2207" s="111"/>
      <c r="T2207" s="111"/>
      <c r="U2207" s="111"/>
      <c r="V2207" s="111"/>
      <c r="W2207" s="1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</row>
    <row r="2208" spans="1:78" s="45" customFormat="1" x14ac:dyDescent="0.2">
      <c r="A2208" s="111"/>
      <c r="B2208" s="111"/>
      <c r="C2208" s="111"/>
      <c r="D2208" s="111"/>
      <c r="E2208" s="111"/>
      <c r="F2208" s="111"/>
      <c r="G2208" s="111"/>
      <c r="H2208" s="111"/>
      <c r="I2208" s="111"/>
      <c r="J2208" s="111"/>
      <c r="K2208" s="111"/>
      <c r="L2208" s="111"/>
      <c r="M2208" s="111"/>
      <c r="N2208" s="111"/>
      <c r="O2208" s="111"/>
      <c r="P2208" s="111"/>
      <c r="Q2208" s="111"/>
      <c r="R2208" s="111"/>
      <c r="S2208" s="111"/>
      <c r="T2208" s="111"/>
      <c r="U2208" s="111"/>
      <c r="V2208" s="111"/>
      <c r="W2208" s="1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</row>
    <row r="2209" spans="1:78" s="45" customFormat="1" x14ac:dyDescent="0.2">
      <c r="A2209" s="111"/>
      <c r="B2209" s="111"/>
      <c r="C2209" s="111"/>
      <c r="D2209" s="111"/>
      <c r="E2209" s="111"/>
      <c r="F2209" s="111"/>
      <c r="G2209" s="111"/>
      <c r="H2209" s="111"/>
      <c r="I2209" s="111"/>
      <c r="J2209" s="111"/>
      <c r="K2209" s="111"/>
      <c r="L2209" s="111"/>
      <c r="M2209" s="111"/>
      <c r="N2209" s="111"/>
      <c r="O2209" s="111"/>
      <c r="P2209" s="111"/>
      <c r="Q2209" s="111"/>
      <c r="R2209" s="111"/>
      <c r="S2209" s="111"/>
      <c r="T2209" s="111"/>
      <c r="U2209" s="111"/>
      <c r="V2209" s="111"/>
      <c r="W2209" s="1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</row>
    <row r="2210" spans="1:78" s="45" customFormat="1" x14ac:dyDescent="0.2">
      <c r="A2210" s="111"/>
      <c r="B2210" s="111"/>
      <c r="C2210" s="111"/>
      <c r="D2210" s="111"/>
      <c r="E2210" s="111"/>
      <c r="F2210" s="111"/>
      <c r="G2210" s="111"/>
      <c r="H2210" s="111"/>
      <c r="I2210" s="111"/>
      <c r="J2210" s="111"/>
      <c r="K2210" s="111"/>
      <c r="L2210" s="111"/>
      <c r="M2210" s="111"/>
      <c r="N2210" s="111"/>
      <c r="O2210" s="111"/>
      <c r="P2210" s="111"/>
      <c r="Q2210" s="111"/>
      <c r="R2210" s="111"/>
      <c r="S2210" s="111"/>
      <c r="T2210" s="111"/>
      <c r="U2210" s="111"/>
      <c r="V2210" s="111"/>
      <c r="W2210" s="1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</row>
    <row r="2211" spans="1:78" s="45" customFormat="1" x14ac:dyDescent="0.2">
      <c r="A2211" s="111"/>
      <c r="B2211" s="111"/>
      <c r="C2211" s="111"/>
      <c r="D2211" s="111"/>
      <c r="E2211" s="111"/>
      <c r="F2211" s="111"/>
      <c r="G2211" s="111"/>
      <c r="H2211" s="111"/>
      <c r="I2211" s="111"/>
      <c r="J2211" s="111"/>
      <c r="K2211" s="111"/>
      <c r="L2211" s="111"/>
      <c r="M2211" s="111"/>
      <c r="N2211" s="111"/>
      <c r="O2211" s="111"/>
      <c r="P2211" s="111"/>
      <c r="Q2211" s="111"/>
      <c r="R2211" s="111"/>
      <c r="S2211" s="111"/>
      <c r="T2211" s="111"/>
      <c r="U2211" s="111"/>
      <c r="V2211" s="111"/>
      <c r="W2211" s="1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</row>
    <row r="2212" spans="1:78" s="45" customFormat="1" x14ac:dyDescent="0.2">
      <c r="A2212" s="111"/>
      <c r="B2212" s="111"/>
      <c r="C2212" s="111"/>
      <c r="D2212" s="111"/>
      <c r="E2212" s="111"/>
      <c r="F2212" s="111"/>
      <c r="G2212" s="111"/>
      <c r="H2212" s="111"/>
      <c r="I2212" s="111"/>
      <c r="J2212" s="111"/>
      <c r="K2212" s="111"/>
      <c r="L2212" s="111"/>
      <c r="M2212" s="111"/>
      <c r="N2212" s="111"/>
      <c r="O2212" s="111"/>
      <c r="P2212" s="111"/>
      <c r="Q2212" s="111"/>
      <c r="R2212" s="111"/>
      <c r="S2212" s="111"/>
      <c r="T2212" s="111"/>
      <c r="U2212" s="111"/>
      <c r="V2212" s="111"/>
      <c r="W2212" s="1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</row>
    <row r="2213" spans="1:78" s="45" customFormat="1" x14ac:dyDescent="0.2">
      <c r="A2213" s="111"/>
      <c r="B2213" s="111"/>
      <c r="C2213" s="111"/>
      <c r="D2213" s="111"/>
      <c r="E2213" s="111"/>
      <c r="F2213" s="111"/>
      <c r="G2213" s="111"/>
      <c r="H2213" s="111"/>
      <c r="I2213" s="111"/>
      <c r="J2213" s="111"/>
      <c r="K2213" s="111"/>
      <c r="L2213" s="111"/>
      <c r="M2213" s="111"/>
      <c r="N2213" s="111"/>
      <c r="O2213" s="111"/>
      <c r="P2213" s="111"/>
      <c r="Q2213" s="111"/>
      <c r="R2213" s="111"/>
      <c r="S2213" s="111"/>
      <c r="T2213" s="111"/>
      <c r="U2213" s="111"/>
      <c r="V2213" s="111"/>
      <c r="W2213" s="1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</row>
    <row r="2214" spans="1:78" s="45" customFormat="1" x14ac:dyDescent="0.2">
      <c r="A2214" s="111"/>
      <c r="B2214" s="111"/>
      <c r="C2214" s="111"/>
      <c r="D2214" s="111"/>
      <c r="E2214" s="111"/>
      <c r="F2214" s="111"/>
      <c r="G2214" s="111"/>
      <c r="H2214" s="111"/>
      <c r="I2214" s="111"/>
      <c r="J2214" s="111"/>
      <c r="K2214" s="111"/>
      <c r="L2214" s="111"/>
      <c r="M2214" s="111"/>
      <c r="N2214" s="111"/>
      <c r="O2214" s="111"/>
      <c r="P2214" s="111"/>
      <c r="Q2214" s="111"/>
      <c r="R2214" s="111"/>
      <c r="S2214" s="111"/>
      <c r="T2214" s="111"/>
      <c r="U2214" s="111"/>
      <c r="V2214" s="111"/>
      <c r="W2214" s="1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</row>
    <row r="2215" spans="1:78" s="45" customFormat="1" x14ac:dyDescent="0.2">
      <c r="A2215" s="111"/>
      <c r="B2215" s="111"/>
      <c r="C2215" s="111"/>
      <c r="D2215" s="111"/>
      <c r="E2215" s="111"/>
      <c r="F2215" s="111"/>
      <c r="G2215" s="111"/>
      <c r="H2215" s="111"/>
      <c r="I2215" s="111"/>
      <c r="J2215" s="111"/>
      <c r="K2215" s="111"/>
      <c r="L2215" s="111"/>
      <c r="M2215" s="111"/>
      <c r="N2215" s="111"/>
      <c r="O2215" s="111"/>
      <c r="P2215" s="111"/>
      <c r="Q2215" s="111"/>
      <c r="R2215" s="111"/>
      <c r="S2215" s="111"/>
      <c r="T2215" s="111"/>
      <c r="U2215" s="111"/>
      <c r="V2215" s="111"/>
      <c r="W2215" s="1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</row>
    <row r="2216" spans="1:78" s="45" customFormat="1" x14ac:dyDescent="0.2">
      <c r="A2216" s="111"/>
      <c r="B2216" s="111"/>
      <c r="C2216" s="111"/>
      <c r="D2216" s="111"/>
      <c r="E2216" s="111"/>
      <c r="F2216" s="111"/>
      <c r="G2216" s="111"/>
      <c r="H2216" s="111"/>
      <c r="I2216" s="111"/>
      <c r="J2216" s="111"/>
      <c r="K2216" s="111"/>
      <c r="L2216" s="111"/>
      <c r="M2216" s="111"/>
      <c r="N2216" s="111"/>
      <c r="O2216" s="111"/>
      <c r="P2216" s="111"/>
      <c r="Q2216" s="111"/>
      <c r="R2216" s="111"/>
      <c r="S2216" s="111"/>
      <c r="T2216" s="111"/>
      <c r="U2216" s="111"/>
      <c r="V2216" s="111"/>
      <c r="W2216" s="1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</row>
    <row r="2217" spans="1:78" s="45" customFormat="1" x14ac:dyDescent="0.2">
      <c r="A2217" s="111"/>
      <c r="B2217" s="111"/>
      <c r="C2217" s="111"/>
      <c r="D2217" s="111"/>
      <c r="E2217" s="111"/>
      <c r="F2217" s="111"/>
      <c r="G2217" s="111"/>
      <c r="H2217" s="111"/>
      <c r="I2217" s="111"/>
      <c r="J2217" s="111"/>
      <c r="K2217" s="111"/>
      <c r="L2217" s="111"/>
      <c r="M2217" s="111"/>
      <c r="N2217" s="111"/>
      <c r="O2217" s="111"/>
      <c r="P2217" s="111"/>
      <c r="Q2217" s="111"/>
      <c r="R2217" s="111"/>
      <c r="S2217" s="111"/>
      <c r="T2217" s="111"/>
      <c r="U2217" s="111"/>
      <c r="V2217" s="111"/>
      <c r="W2217" s="1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</row>
    <row r="2218" spans="1:78" s="45" customFormat="1" x14ac:dyDescent="0.2">
      <c r="A2218" s="111"/>
      <c r="B2218" s="111"/>
      <c r="C2218" s="111"/>
      <c r="D2218" s="111"/>
      <c r="E2218" s="111"/>
      <c r="F2218" s="111"/>
      <c r="G2218" s="111"/>
      <c r="H2218" s="111"/>
      <c r="I2218" s="111"/>
      <c r="J2218" s="111"/>
      <c r="K2218" s="111"/>
      <c r="L2218" s="111"/>
      <c r="M2218" s="111"/>
      <c r="N2218" s="111"/>
      <c r="O2218" s="111"/>
      <c r="P2218" s="111"/>
      <c r="Q2218" s="111"/>
      <c r="R2218" s="111"/>
      <c r="S2218" s="111"/>
      <c r="T2218" s="111"/>
      <c r="U2218" s="111"/>
      <c r="V2218" s="111"/>
      <c r="W2218" s="1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</row>
    <row r="2219" spans="1:78" s="45" customFormat="1" x14ac:dyDescent="0.2">
      <c r="A2219" s="111"/>
      <c r="B2219" s="111"/>
      <c r="C2219" s="111"/>
      <c r="D2219" s="111"/>
      <c r="E2219" s="111"/>
      <c r="F2219" s="111"/>
      <c r="G2219" s="111"/>
      <c r="H2219" s="111"/>
      <c r="I2219" s="111"/>
      <c r="J2219" s="111"/>
      <c r="K2219" s="111"/>
      <c r="L2219" s="111"/>
      <c r="M2219" s="111"/>
      <c r="N2219" s="111"/>
      <c r="O2219" s="111"/>
      <c r="P2219" s="111"/>
      <c r="Q2219" s="111"/>
      <c r="R2219" s="111"/>
      <c r="S2219" s="111"/>
      <c r="T2219" s="111"/>
      <c r="U2219" s="111"/>
      <c r="V2219" s="111"/>
      <c r="W2219" s="1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</row>
    <row r="2220" spans="1:78" s="45" customFormat="1" x14ac:dyDescent="0.2">
      <c r="A2220" s="111"/>
      <c r="B2220" s="111"/>
      <c r="C2220" s="111"/>
      <c r="D2220" s="111"/>
      <c r="E2220" s="111"/>
      <c r="F2220" s="111"/>
      <c r="G2220" s="111"/>
      <c r="H2220" s="111"/>
      <c r="I2220" s="111"/>
      <c r="J2220" s="111"/>
      <c r="K2220" s="111"/>
      <c r="L2220" s="111"/>
      <c r="M2220" s="111"/>
      <c r="N2220" s="111"/>
      <c r="O2220" s="111"/>
      <c r="P2220" s="111"/>
      <c r="Q2220" s="111"/>
      <c r="R2220" s="111"/>
      <c r="S2220" s="111"/>
      <c r="T2220" s="111"/>
      <c r="U2220" s="111"/>
      <c r="V2220" s="111"/>
      <c r="W2220" s="1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</row>
    <row r="2221" spans="1:78" s="45" customFormat="1" x14ac:dyDescent="0.2">
      <c r="A2221" s="111"/>
      <c r="B2221" s="111"/>
      <c r="C2221" s="111"/>
      <c r="D2221" s="111"/>
      <c r="E2221" s="111"/>
      <c r="F2221" s="111"/>
      <c r="G2221" s="111"/>
      <c r="H2221" s="111"/>
      <c r="I2221" s="111"/>
      <c r="J2221" s="111"/>
      <c r="K2221" s="111"/>
      <c r="L2221" s="111"/>
      <c r="M2221" s="111"/>
      <c r="N2221" s="111"/>
      <c r="O2221" s="111"/>
      <c r="P2221" s="111"/>
      <c r="Q2221" s="111"/>
      <c r="R2221" s="111"/>
      <c r="S2221" s="111"/>
      <c r="T2221" s="111"/>
      <c r="U2221" s="111"/>
      <c r="V2221" s="111"/>
      <c r="W2221" s="1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</row>
    <row r="2222" spans="1:78" s="45" customFormat="1" x14ac:dyDescent="0.2">
      <c r="A2222" s="111"/>
      <c r="B2222" s="111"/>
      <c r="C2222" s="111"/>
      <c r="D2222" s="111"/>
      <c r="E2222" s="111"/>
      <c r="F2222" s="111"/>
      <c r="G2222" s="111"/>
      <c r="H2222" s="111"/>
      <c r="I2222" s="111"/>
      <c r="J2222" s="111"/>
      <c r="K2222" s="111"/>
      <c r="L2222" s="111"/>
      <c r="M2222" s="111"/>
      <c r="N2222" s="111"/>
      <c r="O2222" s="111"/>
      <c r="P2222" s="111"/>
      <c r="Q2222" s="111"/>
      <c r="R2222" s="111"/>
      <c r="S2222" s="111"/>
      <c r="T2222" s="111"/>
      <c r="U2222" s="111"/>
      <c r="V2222" s="111"/>
      <c r="W2222" s="1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</row>
    <row r="2223" spans="1:78" s="45" customFormat="1" x14ac:dyDescent="0.2">
      <c r="A2223" s="111"/>
      <c r="B2223" s="111"/>
      <c r="C2223" s="111"/>
      <c r="D2223" s="111"/>
      <c r="E2223" s="111"/>
      <c r="F2223" s="111"/>
      <c r="G2223" s="111"/>
      <c r="H2223" s="111"/>
      <c r="I2223" s="111"/>
      <c r="J2223" s="111"/>
      <c r="K2223" s="111"/>
      <c r="L2223" s="111"/>
      <c r="M2223" s="111"/>
      <c r="N2223" s="111"/>
      <c r="O2223" s="111"/>
      <c r="P2223" s="111"/>
      <c r="Q2223" s="111"/>
      <c r="R2223" s="111"/>
      <c r="S2223" s="111"/>
      <c r="T2223" s="111"/>
      <c r="U2223" s="111"/>
      <c r="V2223" s="111"/>
      <c r="W2223" s="1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</row>
    <row r="2224" spans="1:78" s="45" customFormat="1" x14ac:dyDescent="0.2">
      <c r="A2224" s="111"/>
      <c r="B2224" s="111"/>
      <c r="C2224" s="111"/>
      <c r="D2224" s="111"/>
      <c r="E2224" s="111"/>
      <c r="F2224" s="111"/>
      <c r="G2224" s="111"/>
      <c r="H2224" s="111"/>
      <c r="I2224" s="111"/>
      <c r="J2224" s="111"/>
      <c r="K2224" s="111"/>
      <c r="L2224" s="111"/>
      <c r="M2224" s="111"/>
      <c r="N2224" s="111"/>
      <c r="O2224" s="111"/>
      <c r="P2224" s="111"/>
      <c r="Q2224" s="111"/>
      <c r="R2224" s="111"/>
      <c r="S2224" s="111"/>
      <c r="T2224" s="111"/>
      <c r="U2224" s="111"/>
      <c r="V2224" s="111"/>
      <c r="W2224" s="1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</row>
    <row r="2225" spans="1:78" s="45" customFormat="1" x14ac:dyDescent="0.2">
      <c r="A2225" s="111"/>
      <c r="B2225" s="111"/>
      <c r="C2225" s="111"/>
      <c r="D2225" s="111"/>
      <c r="E2225" s="111"/>
      <c r="F2225" s="111"/>
      <c r="G2225" s="111"/>
      <c r="H2225" s="111"/>
      <c r="I2225" s="111"/>
      <c r="J2225" s="111"/>
      <c r="K2225" s="111"/>
      <c r="L2225" s="111"/>
      <c r="M2225" s="111"/>
      <c r="N2225" s="111"/>
      <c r="O2225" s="111"/>
      <c r="P2225" s="111"/>
      <c r="Q2225" s="111"/>
      <c r="R2225" s="111"/>
      <c r="S2225" s="111"/>
      <c r="T2225" s="111"/>
      <c r="U2225" s="111"/>
      <c r="V2225" s="111"/>
      <c r="W2225" s="1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</row>
    <row r="2226" spans="1:78" s="45" customFormat="1" x14ac:dyDescent="0.2">
      <c r="A2226" s="111"/>
      <c r="B2226" s="111"/>
      <c r="C2226" s="111"/>
      <c r="D2226" s="111"/>
      <c r="E2226" s="111"/>
      <c r="F2226" s="111"/>
      <c r="G2226" s="111"/>
      <c r="H2226" s="111"/>
      <c r="I2226" s="111"/>
      <c r="J2226" s="111"/>
      <c r="K2226" s="111"/>
      <c r="L2226" s="111"/>
      <c r="M2226" s="111"/>
      <c r="N2226" s="111"/>
      <c r="O2226" s="111"/>
      <c r="P2226" s="111"/>
      <c r="Q2226" s="111"/>
      <c r="R2226" s="111"/>
      <c r="S2226" s="111"/>
      <c r="T2226" s="111"/>
      <c r="U2226" s="111"/>
      <c r="V2226" s="111"/>
      <c r="W2226" s="1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</row>
    <row r="2227" spans="1:78" s="45" customFormat="1" x14ac:dyDescent="0.2">
      <c r="A2227" s="111"/>
      <c r="B2227" s="111"/>
      <c r="C2227" s="111"/>
      <c r="D2227" s="111"/>
      <c r="E2227" s="111"/>
      <c r="F2227" s="111"/>
      <c r="G2227" s="111"/>
      <c r="H2227" s="111"/>
      <c r="I2227" s="111"/>
      <c r="J2227" s="111"/>
      <c r="K2227" s="111"/>
      <c r="L2227" s="111"/>
      <c r="M2227" s="111"/>
      <c r="N2227" s="111"/>
      <c r="O2227" s="111"/>
      <c r="P2227" s="111"/>
      <c r="Q2227" s="111"/>
      <c r="R2227" s="111"/>
      <c r="S2227" s="111"/>
      <c r="T2227" s="111"/>
      <c r="U2227" s="111"/>
      <c r="V2227" s="111"/>
      <c r="W2227" s="1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</row>
    <row r="2228" spans="1:78" s="45" customFormat="1" x14ac:dyDescent="0.2">
      <c r="A2228" s="111"/>
      <c r="B2228" s="111"/>
      <c r="C2228" s="111"/>
      <c r="D2228" s="111"/>
      <c r="E2228" s="111"/>
      <c r="F2228" s="111"/>
      <c r="G2228" s="111"/>
      <c r="H2228" s="111"/>
      <c r="I2228" s="111"/>
      <c r="J2228" s="111"/>
      <c r="K2228" s="111"/>
      <c r="L2228" s="111"/>
      <c r="M2228" s="111"/>
      <c r="N2228" s="111"/>
      <c r="O2228" s="111"/>
      <c r="P2228" s="111"/>
      <c r="Q2228" s="111"/>
      <c r="R2228" s="111"/>
      <c r="S2228" s="111"/>
      <c r="T2228" s="111"/>
      <c r="U2228" s="111"/>
      <c r="V2228" s="111"/>
      <c r="W2228" s="1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</row>
    <row r="2229" spans="1:78" s="45" customFormat="1" x14ac:dyDescent="0.2">
      <c r="A2229" s="111"/>
      <c r="B2229" s="111"/>
      <c r="C2229" s="111"/>
      <c r="D2229" s="111"/>
      <c r="E2229" s="111"/>
      <c r="F2229" s="111"/>
      <c r="G2229" s="111"/>
      <c r="H2229" s="111"/>
      <c r="I2229" s="111"/>
      <c r="J2229" s="111"/>
      <c r="K2229" s="111"/>
      <c r="L2229" s="111"/>
      <c r="M2229" s="111"/>
      <c r="N2229" s="111"/>
      <c r="O2229" s="111"/>
      <c r="P2229" s="111"/>
      <c r="Q2229" s="111"/>
      <c r="R2229" s="111"/>
      <c r="S2229" s="111"/>
      <c r="T2229" s="111"/>
      <c r="U2229" s="111"/>
      <c r="V2229" s="111"/>
      <c r="W2229" s="1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</row>
    <row r="2230" spans="1:78" s="45" customFormat="1" x14ac:dyDescent="0.2">
      <c r="A2230" s="111"/>
      <c r="B2230" s="111"/>
      <c r="C2230" s="111"/>
      <c r="D2230" s="111"/>
      <c r="E2230" s="111"/>
      <c r="F2230" s="111"/>
      <c r="G2230" s="111"/>
      <c r="H2230" s="111"/>
      <c r="I2230" s="111"/>
      <c r="J2230" s="111"/>
      <c r="K2230" s="111"/>
      <c r="L2230" s="111"/>
      <c r="M2230" s="111"/>
      <c r="N2230" s="111"/>
      <c r="O2230" s="111"/>
      <c r="P2230" s="111"/>
      <c r="Q2230" s="111"/>
      <c r="R2230" s="111"/>
      <c r="S2230" s="111"/>
      <c r="T2230" s="111"/>
      <c r="U2230" s="111"/>
      <c r="V2230" s="111"/>
      <c r="W2230" s="1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</row>
    <row r="2231" spans="1:78" s="45" customFormat="1" x14ac:dyDescent="0.2">
      <c r="A2231" s="111"/>
      <c r="B2231" s="111"/>
      <c r="C2231" s="111"/>
      <c r="D2231" s="111"/>
      <c r="E2231" s="111"/>
      <c r="F2231" s="111"/>
      <c r="G2231" s="111"/>
      <c r="H2231" s="111"/>
      <c r="I2231" s="111"/>
      <c r="J2231" s="111"/>
      <c r="K2231" s="111"/>
      <c r="L2231" s="111"/>
      <c r="M2231" s="111"/>
      <c r="N2231" s="111"/>
      <c r="O2231" s="111"/>
      <c r="P2231" s="111"/>
      <c r="Q2231" s="111"/>
      <c r="R2231" s="111"/>
      <c r="S2231" s="111"/>
      <c r="T2231" s="111"/>
      <c r="U2231" s="111"/>
      <c r="V2231" s="111"/>
      <c r="W2231" s="1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</row>
    <row r="2232" spans="1:78" s="45" customFormat="1" x14ac:dyDescent="0.2">
      <c r="A2232" s="111"/>
      <c r="B2232" s="111"/>
      <c r="C2232" s="111"/>
      <c r="D2232" s="111"/>
      <c r="E2232" s="111"/>
      <c r="F2232" s="111"/>
      <c r="G2232" s="111"/>
      <c r="H2232" s="111"/>
      <c r="I2232" s="111"/>
      <c r="J2232" s="111"/>
      <c r="K2232" s="111"/>
      <c r="L2232" s="111"/>
      <c r="M2232" s="111"/>
      <c r="N2232" s="111"/>
      <c r="O2232" s="111"/>
      <c r="P2232" s="111"/>
      <c r="Q2232" s="111"/>
      <c r="R2232" s="111"/>
      <c r="S2232" s="111"/>
      <c r="T2232" s="111"/>
      <c r="U2232" s="111"/>
      <c r="V2232" s="111"/>
      <c r="W2232" s="1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</row>
    <row r="2233" spans="1:78" s="45" customFormat="1" x14ac:dyDescent="0.2">
      <c r="A2233" s="111"/>
      <c r="B2233" s="111"/>
      <c r="C2233" s="111"/>
      <c r="D2233" s="111"/>
      <c r="E2233" s="111"/>
      <c r="F2233" s="111"/>
      <c r="G2233" s="111"/>
      <c r="H2233" s="111"/>
      <c r="I2233" s="111"/>
      <c r="J2233" s="111"/>
      <c r="K2233" s="111"/>
      <c r="L2233" s="111"/>
      <c r="M2233" s="111"/>
      <c r="N2233" s="111"/>
      <c r="O2233" s="111"/>
      <c r="P2233" s="111"/>
      <c r="Q2233" s="111"/>
      <c r="R2233" s="111"/>
      <c r="S2233" s="111"/>
      <c r="T2233" s="111"/>
      <c r="U2233" s="111"/>
      <c r="V2233" s="111"/>
      <c r="W2233" s="1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</row>
    <row r="2234" spans="1:78" s="45" customFormat="1" x14ac:dyDescent="0.2">
      <c r="A2234" s="111"/>
      <c r="B2234" s="111"/>
      <c r="C2234" s="111"/>
      <c r="D2234" s="111"/>
      <c r="E2234" s="111"/>
      <c r="F2234" s="111"/>
      <c r="G2234" s="111"/>
      <c r="H2234" s="111"/>
      <c r="I2234" s="111"/>
      <c r="J2234" s="111"/>
      <c r="K2234" s="111"/>
      <c r="L2234" s="111"/>
      <c r="M2234" s="111"/>
      <c r="N2234" s="111"/>
      <c r="O2234" s="111"/>
      <c r="P2234" s="111"/>
      <c r="Q2234" s="111"/>
      <c r="R2234" s="111"/>
      <c r="S2234" s="111"/>
      <c r="T2234" s="111"/>
      <c r="U2234" s="111"/>
      <c r="V2234" s="111"/>
      <c r="W2234" s="1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</row>
    <row r="2235" spans="1:78" s="45" customFormat="1" x14ac:dyDescent="0.2">
      <c r="A2235" s="111"/>
      <c r="B2235" s="111"/>
      <c r="C2235" s="111"/>
      <c r="D2235" s="111"/>
      <c r="E2235" s="111"/>
      <c r="F2235" s="111"/>
      <c r="G2235" s="111"/>
      <c r="H2235" s="111"/>
      <c r="I2235" s="111"/>
      <c r="J2235" s="111"/>
      <c r="K2235" s="111"/>
      <c r="L2235" s="111"/>
      <c r="M2235" s="111"/>
      <c r="N2235" s="111"/>
      <c r="O2235" s="111"/>
      <c r="P2235" s="111"/>
      <c r="Q2235" s="111"/>
      <c r="R2235" s="111"/>
      <c r="S2235" s="111"/>
      <c r="T2235" s="111"/>
      <c r="U2235" s="111"/>
      <c r="V2235" s="111"/>
      <c r="W2235" s="1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</row>
    <row r="2236" spans="1:78" s="45" customFormat="1" x14ac:dyDescent="0.2">
      <c r="A2236" s="111"/>
      <c r="B2236" s="111"/>
      <c r="C2236" s="111"/>
      <c r="D2236" s="111"/>
      <c r="E2236" s="111"/>
      <c r="F2236" s="111"/>
      <c r="G2236" s="111"/>
      <c r="H2236" s="111"/>
      <c r="I2236" s="111"/>
      <c r="J2236" s="111"/>
      <c r="K2236" s="111"/>
      <c r="L2236" s="111"/>
      <c r="M2236" s="111"/>
      <c r="N2236" s="111"/>
      <c r="O2236" s="111"/>
      <c r="P2236" s="111"/>
      <c r="Q2236" s="111"/>
      <c r="R2236" s="111"/>
      <c r="S2236" s="111"/>
      <c r="T2236" s="111"/>
      <c r="U2236" s="111"/>
      <c r="V2236" s="111"/>
      <c r="W2236" s="1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</row>
    <row r="2237" spans="1:78" s="45" customFormat="1" x14ac:dyDescent="0.2">
      <c r="A2237" s="111"/>
      <c r="B2237" s="111"/>
      <c r="C2237" s="111"/>
      <c r="D2237" s="111"/>
      <c r="E2237" s="111"/>
      <c r="F2237" s="111"/>
      <c r="G2237" s="111"/>
      <c r="H2237" s="111"/>
      <c r="I2237" s="111"/>
      <c r="J2237" s="111"/>
      <c r="K2237" s="111"/>
      <c r="L2237" s="111"/>
      <c r="M2237" s="111"/>
      <c r="N2237" s="111"/>
      <c r="O2237" s="111"/>
      <c r="P2237" s="111"/>
      <c r="Q2237" s="111"/>
      <c r="R2237" s="111"/>
      <c r="S2237" s="111"/>
      <c r="T2237" s="111"/>
      <c r="U2237" s="111"/>
      <c r="V2237" s="111"/>
      <c r="W2237" s="1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</row>
    <row r="2238" spans="1:78" s="45" customFormat="1" x14ac:dyDescent="0.2">
      <c r="A2238" s="111"/>
      <c r="B2238" s="111"/>
      <c r="C2238" s="111"/>
      <c r="D2238" s="111"/>
      <c r="E2238" s="111"/>
      <c r="F2238" s="111"/>
      <c r="G2238" s="111"/>
      <c r="H2238" s="111"/>
      <c r="I2238" s="111"/>
      <c r="J2238" s="111"/>
      <c r="K2238" s="111"/>
      <c r="L2238" s="111"/>
      <c r="M2238" s="111"/>
      <c r="N2238" s="111"/>
      <c r="O2238" s="111"/>
      <c r="P2238" s="111"/>
      <c r="Q2238" s="111"/>
      <c r="R2238" s="111"/>
      <c r="S2238" s="111"/>
      <c r="T2238" s="111"/>
      <c r="U2238" s="111"/>
      <c r="V2238" s="111"/>
      <c r="W2238" s="1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</row>
    <row r="2239" spans="1:78" s="45" customFormat="1" x14ac:dyDescent="0.2">
      <c r="A2239" s="111"/>
      <c r="B2239" s="111"/>
      <c r="C2239" s="111"/>
      <c r="D2239" s="111"/>
      <c r="E2239" s="111"/>
      <c r="F2239" s="111"/>
      <c r="G2239" s="111"/>
      <c r="H2239" s="111"/>
      <c r="I2239" s="111"/>
      <c r="J2239" s="111"/>
      <c r="K2239" s="111"/>
      <c r="L2239" s="111"/>
      <c r="M2239" s="111"/>
      <c r="N2239" s="111"/>
      <c r="O2239" s="111"/>
      <c r="P2239" s="111"/>
      <c r="Q2239" s="111"/>
      <c r="R2239" s="111"/>
      <c r="S2239" s="111"/>
      <c r="T2239" s="111"/>
      <c r="U2239" s="111"/>
      <c r="V2239" s="111"/>
      <c r="W2239" s="1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</row>
    <row r="2240" spans="1:78" s="45" customFormat="1" x14ac:dyDescent="0.2">
      <c r="A2240" s="111"/>
      <c r="B2240" s="111"/>
      <c r="C2240" s="111"/>
      <c r="D2240" s="111"/>
      <c r="E2240" s="111"/>
      <c r="F2240" s="111"/>
      <c r="G2240" s="111"/>
      <c r="H2240" s="111"/>
      <c r="I2240" s="111"/>
      <c r="J2240" s="111"/>
      <c r="K2240" s="111"/>
      <c r="L2240" s="111"/>
      <c r="M2240" s="111"/>
      <c r="N2240" s="111"/>
      <c r="O2240" s="111"/>
      <c r="P2240" s="111"/>
      <c r="Q2240" s="111"/>
      <c r="R2240" s="111"/>
      <c r="S2240" s="111"/>
      <c r="T2240" s="111"/>
      <c r="U2240" s="111"/>
      <c r="V2240" s="111"/>
      <c r="W2240" s="1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</row>
    <row r="2241" spans="1:78" s="45" customFormat="1" x14ac:dyDescent="0.2">
      <c r="A2241" s="111"/>
      <c r="B2241" s="111"/>
      <c r="C2241" s="111"/>
      <c r="D2241" s="111"/>
      <c r="E2241" s="111"/>
      <c r="F2241" s="111"/>
      <c r="G2241" s="111"/>
      <c r="H2241" s="111"/>
      <c r="I2241" s="111"/>
      <c r="J2241" s="111"/>
      <c r="K2241" s="111"/>
      <c r="L2241" s="111"/>
      <c r="M2241" s="111"/>
      <c r="N2241" s="111"/>
      <c r="O2241" s="111"/>
      <c r="P2241" s="111"/>
      <c r="Q2241" s="111"/>
      <c r="R2241" s="111"/>
      <c r="S2241" s="111"/>
      <c r="T2241" s="111"/>
      <c r="U2241" s="111"/>
      <c r="V2241" s="111"/>
      <c r="W2241" s="1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</row>
    <row r="2242" spans="1:78" s="45" customFormat="1" x14ac:dyDescent="0.2">
      <c r="A2242" s="111"/>
      <c r="B2242" s="111"/>
      <c r="C2242" s="111"/>
      <c r="D2242" s="111"/>
      <c r="E2242" s="111"/>
      <c r="F2242" s="111"/>
      <c r="G2242" s="111"/>
      <c r="H2242" s="111"/>
      <c r="I2242" s="111"/>
      <c r="J2242" s="111"/>
      <c r="K2242" s="111"/>
      <c r="L2242" s="111"/>
      <c r="M2242" s="111"/>
      <c r="N2242" s="111"/>
      <c r="O2242" s="111"/>
      <c r="P2242" s="111"/>
      <c r="Q2242" s="111"/>
      <c r="R2242" s="111"/>
      <c r="S2242" s="111"/>
      <c r="T2242" s="111"/>
      <c r="U2242" s="111"/>
      <c r="V2242" s="111"/>
      <c r="W2242" s="1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</row>
    <row r="2243" spans="1:78" s="45" customFormat="1" x14ac:dyDescent="0.2">
      <c r="A2243" s="111"/>
      <c r="B2243" s="111"/>
      <c r="C2243" s="111"/>
      <c r="D2243" s="111"/>
      <c r="E2243" s="111"/>
      <c r="F2243" s="111"/>
      <c r="G2243" s="111"/>
      <c r="H2243" s="111"/>
      <c r="I2243" s="111"/>
      <c r="J2243" s="111"/>
      <c r="K2243" s="111"/>
      <c r="L2243" s="111"/>
      <c r="M2243" s="111"/>
      <c r="N2243" s="111"/>
      <c r="O2243" s="111"/>
      <c r="P2243" s="111"/>
      <c r="Q2243" s="111"/>
      <c r="R2243" s="111"/>
      <c r="S2243" s="111"/>
      <c r="T2243" s="111"/>
      <c r="U2243" s="111"/>
      <c r="V2243" s="111"/>
      <c r="W2243" s="1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</row>
    <row r="2244" spans="1:78" s="45" customFormat="1" x14ac:dyDescent="0.2">
      <c r="A2244" s="111"/>
      <c r="B2244" s="111"/>
      <c r="C2244" s="111"/>
      <c r="D2244" s="111"/>
      <c r="E2244" s="111"/>
      <c r="F2244" s="111"/>
      <c r="G2244" s="111"/>
      <c r="H2244" s="111"/>
      <c r="I2244" s="111"/>
      <c r="J2244" s="111"/>
      <c r="K2244" s="111"/>
      <c r="L2244" s="111"/>
      <c r="M2244" s="111"/>
      <c r="N2244" s="111"/>
      <c r="O2244" s="111"/>
      <c r="P2244" s="111"/>
      <c r="Q2244" s="111"/>
      <c r="R2244" s="111"/>
      <c r="S2244" s="111"/>
      <c r="T2244" s="111"/>
      <c r="U2244" s="111"/>
      <c r="V2244" s="111"/>
      <c r="W2244" s="1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</row>
    <row r="2245" spans="1:78" s="45" customFormat="1" x14ac:dyDescent="0.2">
      <c r="A2245" s="111"/>
      <c r="B2245" s="111"/>
      <c r="C2245" s="111"/>
      <c r="D2245" s="111"/>
      <c r="E2245" s="111"/>
      <c r="F2245" s="111"/>
      <c r="G2245" s="111"/>
      <c r="H2245" s="111"/>
      <c r="I2245" s="111"/>
      <c r="J2245" s="111"/>
      <c r="K2245" s="111"/>
      <c r="L2245" s="111"/>
      <c r="M2245" s="111"/>
      <c r="N2245" s="111"/>
      <c r="O2245" s="111"/>
      <c r="P2245" s="111"/>
      <c r="Q2245" s="111"/>
      <c r="R2245" s="111"/>
      <c r="S2245" s="111"/>
      <c r="T2245" s="111"/>
      <c r="U2245" s="111"/>
      <c r="V2245" s="111"/>
      <c r="W2245" s="1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</row>
    <row r="2246" spans="1:78" s="45" customFormat="1" x14ac:dyDescent="0.2">
      <c r="A2246" s="111"/>
      <c r="B2246" s="111"/>
      <c r="C2246" s="111"/>
      <c r="D2246" s="111"/>
      <c r="E2246" s="111"/>
      <c r="F2246" s="111"/>
      <c r="G2246" s="111"/>
      <c r="H2246" s="111"/>
      <c r="I2246" s="111"/>
      <c r="J2246" s="111"/>
      <c r="K2246" s="111"/>
      <c r="L2246" s="111"/>
      <c r="M2246" s="111"/>
      <c r="N2246" s="111"/>
      <c r="O2246" s="111"/>
      <c r="P2246" s="111"/>
      <c r="Q2246" s="111"/>
      <c r="R2246" s="111"/>
      <c r="S2246" s="111"/>
      <c r="T2246" s="111"/>
      <c r="U2246" s="111"/>
      <c r="V2246" s="111"/>
      <c r="W2246" s="1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</row>
    <row r="2247" spans="1:78" s="45" customFormat="1" x14ac:dyDescent="0.2">
      <c r="A2247" s="111"/>
      <c r="B2247" s="111"/>
      <c r="C2247" s="111"/>
      <c r="D2247" s="111"/>
      <c r="E2247" s="111"/>
      <c r="F2247" s="111"/>
      <c r="G2247" s="111"/>
      <c r="H2247" s="111"/>
      <c r="I2247" s="111"/>
      <c r="J2247" s="111"/>
      <c r="K2247" s="111"/>
      <c r="L2247" s="111"/>
      <c r="M2247" s="111"/>
      <c r="N2247" s="111"/>
      <c r="O2247" s="111"/>
      <c r="P2247" s="111"/>
      <c r="Q2247" s="111"/>
      <c r="R2247" s="111"/>
      <c r="S2247" s="111"/>
      <c r="T2247" s="111"/>
      <c r="U2247" s="111"/>
      <c r="V2247" s="111"/>
      <c r="W2247" s="1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</row>
    <row r="2248" spans="1:78" s="45" customFormat="1" x14ac:dyDescent="0.2">
      <c r="A2248" s="111"/>
      <c r="B2248" s="111"/>
      <c r="C2248" s="111"/>
      <c r="D2248" s="111"/>
      <c r="E2248" s="111"/>
      <c r="F2248" s="111"/>
      <c r="G2248" s="111"/>
      <c r="H2248" s="111"/>
      <c r="I2248" s="111"/>
      <c r="J2248" s="111"/>
      <c r="K2248" s="111"/>
      <c r="L2248" s="111"/>
      <c r="M2248" s="111"/>
      <c r="N2248" s="111"/>
      <c r="O2248" s="111"/>
      <c r="P2248" s="111"/>
      <c r="Q2248" s="111"/>
      <c r="R2248" s="111"/>
      <c r="S2248" s="111"/>
      <c r="T2248" s="111"/>
      <c r="U2248" s="111"/>
      <c r="V2248" s="111"/>
      <c r="W2248" s="1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</row>
    <row r="2249" spans="1:78" s="45" customFormat="1" x14ac:dyDescent="0.2">
      <c r="A2249" s="111"/>
      <c r="B2249" s="111"/>
      <c r="C2249" s="111"/>
      <c r="D2249" s="111"/>
      <c r="E2249" s="111"/>
      <c r="F2249" s="111"/>
      <c r="G2249" s="111"/>
      <c r="H2249" s="111"/>
      <c r="I2249" s="111"/>
      <c r="J2249" s="111"/>
      <c r="K2249" s="111"/>
      <c r="L2249" s="111"/>
      <c r="M2249" s="111"/>
      <c r="N2249" s="111"/>
      <c r="O2249" s="111"/>
      <c r="P2249" s="111"/>
      <c r="Q2249" s="111"/>
      <c r="R2249" s="111"/>
      <c r="S2249" s="111"/>
      <c r="T2249" s="111"/>
      <c r="U2249" s="111"/>
      <c r="V2249" s="111"/>
      <c r="W2249" s="1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</row>
    <row r="2250" spans="1:78" s="45" customFormat="1" x14ac:dyDescent="0.2">
      <c r="A2250" s="111"/>
      <c r="B2250" s="111"/>
      <c r="C2250" s="111"/>
      <c r="D2250" s="111"/>
      <c r="E2250" s="111"/>
      <c r="F2250" s="111"/>
      <c r="G2250" s="111"/>
      <c r="H2250" s="111"/>
      <c r="I2250" s="111"/>
      <c r="J2250" s="111"/>
      <c r="K2250" s="111"/>
      <c r="L2250" s="111"/>
      <c r="M2250" s="111"/>
      <c r="N2250" s="111"/>
      <c r="O2250" s="111"/>
      <c r="P2250" s="111"/>
      <c r="Q2250" s="111"/>
      <c r="R2250" s="111"/>
      <c r="S2250" s="111"/>
      <c r="T2250" s="111"/>
      <c r="U2250" s="111"/>
      <c r="V2250" s="111"/>
      <c r="W2250" s="1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</row>
    <row r="2251" spans="1:78" s="45" customFormat="1" x14ac:dyDescent="0.2">
      <c r="A2251" s="111"/>
      <c r="B2251" s="111"/>
      <c r="C2251" s="111"/>
      <c r="D2251" s="111"/>
      <c r="E2251" s="111"/>
      <c r="F2251" s="111"/>
      <c r="G2251" s="111"/>
      <c r="H2251" s="111"/>
      <c r="I2251" s="111"/>
      <c r="J2251" s="111"/>
      <c r="K2251" s="111"/>
      <c r="L2251" s="111"/>
      <c r="M2251" s="111"/>
      <c r="N2251" s="111"/>
      <c r="O2251" s="111"/>
      <c r="P2251" s="111"/>
      <c r="Q2251" s="111"/>
      <c r="R2251" s="111"/>
      <c r="S2251" s="111"/>
      <c r="T2251" s="111"/>
      <c r="U2251" s="111"/>
      <c r="V2251" s="111"/>
      <c r="W2251" s="1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</row>
    <row r="2252" spans="1:78" s="45" customFormat="1" x14ac:dyDescent="0.2">
      <c r="A2252" s="111"/>
      <c r="B2252" s="111"/>
      <c r="C2252" s="111"/>
      <c r="D2252" s="111"/>
      <c r="E2252" s="111"/>
      <c r="F2252" s="111"/>
      <c r="G2252" s="111"/>
      <c r="H2252" s="111"/>
      <c r="I2252" s="111"/>
      <c r="J2252" s="111"/>
      <c r="K2252" s="111"/>
      <c r="L2252" s="111"/>
      <c r="M2252" s="111"/>
      <c r="N2252" s="111"/>
      <c r="O2252" s="111"/>
      <c r="P2252" s="111"/>
      <c r="Q2252" s="111"/>
      <c r="R2252" s="111"/>
      <c r="S2252" s="111"/>
      <c r="T2252" s="111"/>
      <c r="U2252" s="111"/>
      <c r="V2252" s="111"/>
      <c r="W2252" s="1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</row>
    <row r="2253" spans="1:78" s="45" customFormat="1" x14ac:dyDescent="0.2">
      <c r="A2253" s="111"/>
      <c r="B2253" s="111"/>
      <c r="C2253" s="111"/>
      <c r="D2253" s="111"/>
      <c r="E2253" s="111"/>
      <c r="F2253" s="111"/>
      <c r="G2253" s="111"/>
      <c r="H2253" s="111"/>
      <c r="I2253" s="111"/>
      <c r="J2253" s="111"/>
      <c r="K2253" s="111"/>
      <c r="L2253" s="111"/>
      <c r="M2253" s="111"/>
      <c r="N2253" s="111"/>
      <c r="O2253" s="111"/>
      <c r="P2253" s="111"/>
      <c r="Q2253" s="111"/>
      <c r="R2253" s="111"/>
      <c r="S2253" s="111"/>
      <c r="T2253" s="111"/>
      <c r="U2253" s="111"/>
      <c r="V2253" s="111"/>
      <c r="W2253" s="1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</row>
    <row r="2254" spans="1:78" s="45" customFormat="1" x14ac:dyDescent="0.2">
      <c r="A2254" s="111"/>
      <c r="B2254" s="111"/>
      <c r="C2254" s="111"/>
      <c r="D2254" s="111"/>
      <c r="E2254" s="111"/>
      <c r="F2254" s="111"/>
      <c r="G2254" s="111"/>
      <c r="H2254" s="111"/>
      <c r="I2254" s="111"/>
      <c r="J2254" s="111"/>
      <c r="K2254" s="111"/>
      <c r="L2254" s="111"/>
      <c r="M2254" s="111"/>
      <c r="N2254" s="111"/>
      <c r="O2254" s="111"/>
      <c r="P2254" s="111"/>
      <c r="Q2254" s="111"/>
      <c r="R2254" s="111"/>
      <c r="S2254" s="111"/>
      <c r="T2254" s="111"/>
      <c r="U2254" s="111"/>
      <c r="V2254" s="111"/>
      <c r="W2254" s="1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</row>
    <row r="2255" spans="1:78" s="45" customFormat="1" x14ac:dyDescent="0.2">
      <c r="A2255" s="111"/>
      <c r="B2255" s="111"/>
      <c r="C2255" s="111"/>
      <c r="D2255" s="111"/>
      <c r="E2255" s="111"/>
      <c r="F2255" s="111"/>
      <c r="G2255" s="111"/>
      <c r="H2255" s="111"/>
      <c r="I2255" s="111"/>
      <c r="J2255" s="111"/>
      <c r="K2255" s="111"/>
      <c r="L2255" s="111"/>
      <c r="M2255" s="111"/>
      <c r="N2255" s="111"/>
      <c r="O2255" s="111"/>
      <c r="P2255" s="111"/>
      <c r="Q2255" s="111"/>
      <c r="R2255" s="111"/>
      <c r="S2255" s="111"/>
      <c r="T2255" s="111"/>
      <c r="U2255" s="111"/>
      <c r="V2255" s="111"/>
      <c r="W2255" s="1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</row>
    <row r="2256" spans="1:78" s="45" customFormat="1" x14ac:dyDescent="0.2">
      <c r="A2256" s="111"/>
      <c r="B2256" s="111"/>
      <c r="C2256" s="111"/>
      <c r="D2256" s="111"/>
      <c r="E2256" s="111"/>
      <c r="F2256" s="111"/>
      <c r="G2256" s="111"/>
      <c r="H2256" s="111"/>
      <c r="I2256" s="111"/>
      <c r="J2256" s="111"/>
      <c r="K2256" s="111"/>
      <c r="L2256" s="111"/>
      <c r="M2256" s="111"/>
      <c r="N2256" s="111"/>
      <c r="O2256" s="111"/>
      <c r="P2256" s="111"/>
      <c r="Q2256" s="111"/>
      <c r="R2256" s="111"/>
      <c r="S2256" s="111"/>
      <c r="T2256" s="111"/>
      <c r="U2256" s="111"/>
      <c r="V2256" s="111"/>
      <c r="W2256" s="1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</row>
    <row r="2257" spans="1:78" s="45" customFormat="1" x14ac:dyDescent="0.2">
      <c r="A2257" s="111"/>
      <c r="B2257" s="111"/>
      <c r="C2257" s="111"/>
      <c r="D2257" s="111"/>
      <c r="E2257" s="111"/>
      <c r="F2257" s="111"/>
      <c r="G2257" s="111"/>
      <c r="H2257" s="111"/>
      <c r="I2257" s="111"/>
      <c r="J2257" s="111"/>
      <c r="K2257" s="111"/>
      <c r="L2257" s="111"/>
      <c r="M2257" s="111"/>
      <c r="N2257" s="111"/>
      <c r="O2257" s="111"/>
      <c r="P2257" s="111"/>
      <c r="Q2257" s="111"/>
      <c r="R2257" s="111"/>
      <c r="S2257" s="111"/>
      <c r="T2257" s="111"/>
      <c r="U2257" s="111"/>
      <c r="V2257" s="111"/>
      <c r="W2257" s="1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</row>
    <row r="2258" spans="1:78" s="45" customFormat="1" x14ac:dyDescent="0.2">
      <c r="A2258" s="111"/>
      <c r="B2258" s="111"/>
      <c r="C2258" s="111"/>
      <c r="D2258" s="111"/>
      <c r="E2258" s="111"/>
      <c r="F2258" s="111"/>
      <c r="G2258" s="111"/>
      <c r="H2258" s="111"/>
      <c r="I2258" s="111"/>
      <c r="J2258" s="111"/>
      <c r="K2258" s="111"/>
      <c r="L2258" s="111"/>
      <c r="M2258" s="111"/>
      <c r="N2258" s="111"/>
      <c r="O2258" s="111"/>
      <c r="P2258" s="111"/>
      <c r="Q2258" s="111"/>
      <c r="R2258" s="111"/>
      <c r="S2258" s="111"/>
      <c r="T2258" s="111"/>
      <c r="U2258" s="111"/>
      <c r="V2258" s="111"/>
      <c r="W2258" s="1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</row>
    <row r="2259" spans="1:78" s="45" customFormat="1" x14ac:dyDescent="0.2">
      <c r="A2259" s="111"/>
      <c r="B2259" s="111"/>
      <c r="C2259" s="111"/>
      <c r="D2259" s="111"/>
      <c r="E2259" s="111"/>
      <c r="F2259" s="111"/>
      <c r="G2259" s="111"/>
      <c r="H2259" s="111"/>
      <c r="I2259" s="111"/>
      <c r="J2259" s="111"/>
      <c r="K2259" s="111"/>
      <c r="L2259" s="111"/>
      <c r="M2259" s="111"/>
      <c r="N2259" s="111"/>
      <c r="O2259" s="111"/>
      <c r="P2259" s="111"/>
      <c r="Q2259" s="111"/>
      <c r="R2259" s="111"/>
      <c r="S2259" s="111"/>
      <c r="T2259" s="111"/>
      <c r="U2259" s="111"/>
      <c r="V2259" s="111"/>
      <c r="W2259" s="1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</row>
    <row r="2260" spans="1:78" s="45" customFormat="1" x14ac:dyDescent="0.2">
      <c r="A2260" s="111"/>
      <c r="B2260" s="111"/>
      <c r="C2260" s="111"/>
      <c r="D2260" s="111"/>
      <c r="E2260" s="111"/>
      <c r="F2260" s="111"/>
      <c r="G2260" s="111"/>
      <c r="H2260" s="111"/>
      <c r="I2260" s="111"/>
      <c r="J2260" s="111"/>
      <c r="K2260" s="111"/>
      <c r="L2260" s="111"/>
      <c r="M2260" s="111"/>
      <c r="N2260" s="111"/>
      <c r="O2260" s="111"/>
      <c r="P2260" s="111"/>
      <c r="Q2260" s="111"/>
      <c r="R2260" s="111"/>
      <c r="S2260" s="111"/>
      <c r="T2260" s="111"/>
      <c r="U2260" s="111"/>
      <c r="V2260" s="111"/>
      <c r="W2260" s="1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</row>
    <row r="2261" spans="1:78" s="45" customFormat="1" x14ac:dyDescent="0.2">
      <c r="A2261" s="111"/>
      <c r="B2261" s="111"/>
      <c r="C2261" s="111"/>
      <c r="D2261" s="111"/>
      <c r="E2261" s="111"/>
      <c r="F2261" s="111"/>
      <c r="G2261" s="111"/>
      <c r="H2261" s="111"/>
      <c r="I2261" s="111"/>
      <c r="J2261" s="111"/>
      <c r="K2261" s="111"/>
      <c r="L2261" s="111"/>
      <c r="M2261" s="111"/>
      <c r="N2261" s="111"/>
      <c r="O2261" s="111"/>
      <c r="P2261" s="111"/>
      <c r="Q2261" s="111"/>
      <c r="R2261" s="111"/>
      <c r="S2261" s="111"/>
      <c r="T2261" s="111"/>
      <c r="U2261" s="111"/>
      <c r="V2261" s="111"/>
      <c r="W2261" s="1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</row>
    <row r="2262" spans="1:78" s="45" customFormat="1" x14ac:dyDescent="0.2">
      <c r="A2262" s="111"/>
      <c r="B2262" s="111"/>
      <c r="C2262" s="111"/>
      <c r="D2262" s="111"/>
      <c r="E2262" s="111"/>
      <c r="F2262" s="111"/>
      <c r="G2262" s="111"/>
      <c r="H2262" s="111"/>
      <c r="I2262" s="111"/>
      <c r="J2262" s="111"/>
      <c r="K2262" s="111"/>
      <c r="L2262" s="111"/>
      <c r="M2262" s="111"/>
      <c r="N2262" s="111"/>
      <c r="O2262" s="111"/>
      <c r="P2262" s="111"/>
      <c r="Q2262" s="111"/>
      <c r="R2262" s="111"/>
      <c r="S2262" s="111"/>
      <c r="T2262" s="111"/>
      <c r="U2262" s="111"/>
      <c r="V2262" s="111"/>
      <c r="W2262" s="1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</row>
    <row r="2263" spans="1:78" s="45" customFormat="1" x14ac:dyDescent="0.2">
      <c r="A2263" s="111"/>
      <c r="B2263" s="111"/>
      <c r="C2263" s="111"/>
      <c r="D2263" s="111"/>
      <c r="E2263" s="111"/>
      <c r="F2263" s="111"/>
      <c r="G2263" s="111"/>
      <c r="H2263" s="111"/>
      <c r="I2263" s="111"/>
      <c r="J2263" s="111"/>
      <c r="K2263" s="111"/>
      <c r="L2263" s="111"/>
      <c r="M2263" s="111"/>
      <c r="N2263" s="111"/>
      <c r="O2263" s="111"/>
      <c r="P2263" s="111"/>
      <c r="Q2263" s="111"/>
      <c r="R2263" s="111"/>
      <c r="S2263" s="111"/>
      <c r="T2263" s="111"/>
      <c r="U2263" s="111"/>
      <c r="V2263" s="111"/>
      <c r="W2263" s="1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</row>
    <row r="2264" spans="1:78" s="45" customFormat="1" x14ac:dyDescent="0.2">
      <c r="A2264" s="111"/>
      <c r="B2264" s="111"/>
      <c r="C2264" s="111"/>
      <c r="D2264" s="111"/>
      <c r="E2264" s="111"/>
      <c r="F2264" s="111"/>
      <c r="G2264" s="111"/>
      <c r="H2264" s="111"/>
      <c r="I2264" s="111"/>
      <c r="J2264" s="111"/>
      <c r="K2264" s="111"/>
      <c r="L2264" s="111"/>
      <c r="M2264" s="111"/>
      <c r="N2264" s="111"/>
      <c r="O2264" s="111"/>
      <c r="P2264" s="111"/>
      <c r="Q2264" s="111"/>
      <c r="R2264" s="111"/>
      <c r="S2264" s="111"/>
      <c r="T2264" s="111"/>
      <c r="U2264" s="111"/>
      <c r="V2264" s="111"/>
      <c r="W2264" s="1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</row>
    <row r="2265" spans="1:78" s="45" customFormat="1" x14ac:dyDescent="0.2">
      <c r="A2265" s="111"/>
      <c r="B2265" s="111"/>
      <c r="C2265" s="111"/>
      <c r="D2265" s="111"/>
      <c r="E2265" s="111"/>
      <c r="F2265" s="111"/>
      <c r="G2265" s="111"/>
      <c r="H2265" s="111"/>
      <c r="I2265" s="111"/>
      <c r="J2265" s="111"/>
      <c r="K2265" s="111"/>
      <c r="L2265" s="111"/>
      <c r="M2265" s="111"/>
      <c r="N2265" s="111"/>
      <c r="O2265" s="111"/>
      <c r="P2265" s="111"/>
      <c r="Q2265" s="111"/>
      <c r="R2265" s="111"/>
      <c r="S2265" s="111"/>
      <c r="T2265" s="111"/>
      <c r="U2265" s="111"/>
      <c r="V2265" s="111"/>
      <c r="W2265" s="1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</row>
    <row r="2266" spans="1:78" s="45" customFormat="1" x14ac:dyDescent="0.2">
      <c r="A2266" s="111"/>
      <c r="B2266" s="111"/>
      <c r="C2266" s="111"/>
      <c r="D2266" s="111"/>
      <c r="E2266" s="111"/>
      <c r="F2266" s="111"/>
      <c r="G2266" s="111"/>
      <c r="H2266" s="111"/>
      <c r="I2266" s="111"/>
      <c r="J2266" s="111"/>
      <c r="K2266" s="111"/>
      <c r="L2266" s="111"/>
      <c r="M2266" s="111"/>
      <c r="N2266" s="111"/>
      <c r="O2266" s="111"/>
      <c r="P2266" s="111"/>
      <c r="Q2266" s="111"/>
      <c r="R2266" s="111"/>
      <c r="S2266" s="111"/>
      <c r="T2266" s="111"/>
      <c r="U2266" s="111"/>
      <c r="V2266" s="111"/>
      <c r="W2266" s="1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</row>
    <row r="2267" spans="1:78" s="45" customFormat="1" x14ac:dyDescent="0.2">
      <c r="A2267" s="111"/>
      <c r="B2267" s="111"/>
      <c r="C2267" s="111"/>
      <c r="D2267" s="111"/>
      <c r="E2267" s="111"/>
      <c r="F2267" s="111"/>
      <c r="G2267" s="111"/>
      <c r="H2267" s="111"/>
      <c r="I2267" s="111"/>
      <c r="J2267" s="111"/>
      <c r="K2267" s="111"/>
      <c r="L2267" s="111"/>
      <c r="M2267" s="111"/>
      <c r="N2267" s="111"/>
      <c r="O2267" s="111"/>
      <c r="P2267" s="111"/>
      <c r="Q2267" s="111"/>
      <c r="R2267" s="111"/>
      <c r="S2267" s="111"/>
      <c r="T2267" s="111"/>
      <c r="U2267" s="111"/>
      <c r="V2267" s="111"/>
      <c r="W2267" s="1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</row>
    <row r="2268" spans="1:78" s="45" customFormat="1" x14ac:dyDescent="0.2">
      <c r="A2268" s="111"/>
      <c r="B2268" s="111"/>
      <c r="C2268" s="111"/>
      <c r="D2268" s="111"/>
      <c r="E2268" s="111"/>
      <c r="F2268" s="111"/>
      <c r="G2268" s="111"/>
      <c r="H2268" s="111"/>
      <c r="I2268" s="111"/>
      <c r="J2268" s="111"/>
      <c r="K2268" s="111"/>
      <c r="L2268" s="111"/>
      <c r="M2268" s="111"/>
      <c r="N2268" s="111"/>
      <c r="O2268" s="111"/>
      <c r="P2268" s="111"/>
      <c r="Q2268" s="111"/>
      <c r="R2268" s="111"/>
      <c r="S2268" s="111"/>
      <c r="T2268" s="111"/>
      <c r="U2268" s="111"/>
      <c r="V2268" s="111"/>
      <c r="W2268" s="1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</row>
    <row r="2269" spans="1:78" s="45" customFormat="1" x14ac:dyDescent="0.2">
      <c r="A2269" s="111"/>
      <c r="B2269" s="111"/>
      <c r="C2269" s="111"/>
      <c r="D2269" s="111"/>
      <c r="E2269" s="111"/>
      <c r="F2269" s="111"/>
      <c r="G2269" s="111"/>
      <c r="H2269" s="111"/>
      <c r="I2269" s="111"/>
      <c r="J2269" s="111"/>
      <c r="K2269" s="111"/>
      <c r="L2269" s="111"/>
      <c r="M2269" s="111"/>
      <c r="N2269" s="111"/>
      <c r="O2269" s="111"/>
      <c r="P2269" s="111"/>
      <c r="Q2269" s="111"/>
      <c r="R2269" s="111"/>
      <c r="S2269" s="111"/>
      <c r="T2269" s="111"/>
      <c r="U2269" s="111"/>
      <c r="V2269" s="111"/>
      <c r="W2269" s="1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</row>
    <row r="2270" spans="1:78" s="45" customFormat="1" x14ac:dyDescent="0.2">
      <c r="A2270" s="111"/>
      <c r="B2270" s="111"/>
      <c r="C2270" s="111"/>
      <c r="D2270" s="111"/>
      <c r="E2270" s="111"/>
      <c r="F2270" s="111"/>
      <c r="G2270" s="111"/>
      <c r="H2270" s="111"/>
      <c r="I2270" s="111"/>
      <c r="J2270" s="111"/>
      <c r="K2270" s="111"/>
      <c r="L2270" s="111"/>
      <c r="M2270" s="111"/>
      <c r="N2270" s="111"/>
      <c r="O2270" s="111"/>
      <c r="P2270" s="111"/>
      <c r="Q2270" s="111"/>
      <c r="R2270" s="111"/>
      <c r="S2270" s="111"/>
      <c r="T2270" s="111"/>
      <c r="U2270" s="111"/>
      <c r="V2270" s="111"/>
      <c r="W2270" s="1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</row>
    <row r="2271" spans="1:78" s="45" customFormat="1" x14ac:dyDescent="0.2">
      <c r="A2271" s="111"/>
      <c r="B2271" s="111"/>
      <c r="C2271" s="111"/>
      <c r="D2271" s="111"/>
      <c r="E2271" s="111"/>
      <c r="F2271" s="111"/>
      <c r="G2271" s="111"/>
      <c r="H2271" s="111"/>
      <c r="I2271" s="111"/>
      <c r="J2271" s="111"/>
      <c r="K2271" s="111"/>
      <c r="L2271" s="111"/>
      <c r="M2271" s="111"/>
      <c r="N2271" s="111"/>
      <c r="O2271" s="111"/>
      <c r="P2271" s="111"/>
      <c r="Q2271" s="111"/>
      <c r="R2271" s="111"/>
      <c r="S2271" s="111"/>
      <c r="T2271" s="111"/>
      <c r="U2271" s="111"/>
      <c r="V2271" s="111"/>
      <c r="W2271" s="1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</row>
    <row r="2272" spans="1:78" s="45" customFormat="1" x14ac:dyDescent="0.2">
      <c r="A2272" s="111"/>
      <c r="B2272" s="111"/>
      <c r="C2272" s="111"/>
      <c r="D2272" s="111"/>
      <c r="E2272" s="111"/>
      <c r="F2272" s="111"/>
      <c r="G2272" s="111"/>
      <c r="H2272" s="111"/>
      <c r="I2272" s="111"/>
      <c r="J2272" s="111"/>
      <c r="K2272" s="111"/>
      <c r="L2272" s="111"/>
      <c r="M2272" s="111"/>
      <c r="N2272" s="111"/>
      <c r="O2272" s="111"/>
      <c r="P2272" s="111"/>
      <c r="Q2272" s="111"/>
      <c r="R2272" s="111"/>
      <c r="S2272" s="111"/>
      <c r="T2272" s="111"/>
      <c r="U2272" s="111"/>
      <c r="V2272" s="111"/>
      <c r="W2272" s="1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</row>
    <row r="2273" spans="1:78" s="45" customFormat="1" x14ac:dyDescent="0.2">
      <c r="A2273" s="111"/>
      <c r="B2273" s="111"/>
      <c r="C2273" s="111"/>
      <c r="D2273" s="111"/>
      <c r="E2273" s="111"/>
      <c r="F2273" s="111"/>
      <c r="G2273" s="111"/>
      <c r="H2273" s="111"/>
      <c r="I2273" s="111"/>
      <c r="J2273" s="111"/>
      <c r="K2273" s="111"/>
      <c r="L2273" s="111"/>
      <c r="M2273" s="111"/>
      <c r="N2273" s="111"/>
      <c r="O2273" s="111"/>
      <c r="P2273" s="111"/>
      <c r="Q2273" s="111"/>
      <c r="R2273" s="111"/>
      <c r="S2273" s="111"/>
      <c r="T2273" s="111"/>
      <c r="U2273" s="111"/>
      <c r="V2273" s="111"/>
      <c r="W2273" s="1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</row>
    <row r="2274" spans="1:78" s="45" customFormat="1" x14ac:dyDescent="0.2">
      <c r="A2274" s="111"/>
      <c r="B2274" s="111"/>
      <c r="C2274" s="111"/>
      <c r="D2274" s="111"/>
      <c r="E2274" s="111"/>
      <c r="F2274" s="111"/>
      <c r="G2274" s="111"/>
      <c r="H2274" s="111"/>
      <c r="I2274" s="111"/>
      <c r="J2274" s="111"/>
      <c r="K2274" s="111"/>
      <c r="L2274" s="111"/>
      <c r="M2274" s="111"/>
      <c r="N2274" s="111"/>
      <c r="O2274" s="111"/>
      <c r="P2274" s="111"/>
      <c r="Q2274" s="111"/>
      <c r="R2274" s="111"/>
      <c r="S2274" s="111"/>
      <c r="T2274" s="111"/>
      <c r="U2274" s="111"/>
      <c r="V2274" s="111"/>
      <c r="W2274" s="1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</row>
    <row r="2275" spans="1:78" s="45" customFormat="1" x14ac:dyDescent="0.2">
      <c r="A2275" s="111"/>
      <c r="B2275" s="111"/>
      <c r="C2275" s="111"/>
      <c r="D2275" s="111"/>
      <c r="E2275" s="111"/>
      <c r="F2275" s="111"/>
      <c r="G2275" s="111"/>
      <c r="H2275" s="111"/>
      <c r="I2275" s="111"/>
      <c r="J2275" s="111"/>
      <c r="K2275" s="111"/>
      <c r="L2275" s="111"/>
      <c r="M2275" s="111"/>
      <c r="N2275" s="111"/>
      <c r="O2275" s="111"/>
      <c r="P2275" s="111"/>
      <c r="Q2275" s="111"/>
      <c r="R2275" s="111"/>
      <c r="S2275" s="111"/>
      <c r="T2275" s="111"/>
      <c r="U2275" s="111"/>
      <c r="V2275" s="111"/>
      <c r="W2275" s="1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</row>
    <row r="2276" spans="1:78" s="45" customFormat="1" x14ac:dyDescent="0.2">
      <c r="A2276" s="111"/>
      <c r="B2276" s="111"/>
      <c r="C2276" s="111"/>
      <c r="D2276" s="111"/>
      <c r="E2276" s="111"/>
      <c r="F2276" s="111"/>
      <c r="G2276" s="111"/>
      <c r="H2276" s="111"/>
      <c r="I2276" s="111"/>
      <c r="J2276" s="111"/>
      <c r="K2276" s="111"/>
      <c r="L2276" s="111"/>
      <c r="M2276" s="111"/>
      <c r="N2276" s="111"/>
      <c r="O2276" s="111"/>
      <c r="P2276" s="111"/>
      <c r="Q2276" s="111"/>
      <c r="R2276" s="111"/>
      <c r="S2276" s="111"/>
      <c r="T2276" s="111"/>
      <c r="U2276" s="111"/>
      <c r="V2276" s="111"/>
      <c r="W2276" s="1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</row>
    <row r="2277" spans="1:78" s="45" customFormat="1" x14ac:dyDescent="0.2">
      <c r="A2277" s="111"/>
      <c r="B2277" s="111"/>
      <c r="C2277" s="111"/>
      <c r="D2277" s="111"/>
      <c r="E2277" s="111"/>
      <c r="F2277" s="111"/>
      <c r="G2277" s="111"/>
      <c r="H2277" s="111"/>
      <c r="I2277" s="111"/>
      <c r="J2277" s="111"/>
      <c r="K2277" s="111"/>
      <c r="L2277" s="111"/>
      <c r="M2277" s="111"/>
      <c r="N2277" s="111"/>
      <c r="O2277" s="111"/>
      <c r="P2277" s="111"/>
      <c r="Q2277" s="111"/>
      <c r="R2277" s="111"/>
      <c r="S2277" s="111"/>
      <c r="T2277" s="111"/>
      <c r="U2277" s="111"/>
      <c r="V2277" s="111"/>
      <c r="W2277" s="1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</row>
    <row r="2278" spans="1:78" s="45" customFormat="1" x14ac:dyDescent="0.2">
      <c r="A2278" s="111"/>
      <c r="B2278" s="111"/>
      <c r="C2278" s="111"/>
      <c r="D2278" s="111"/>
      <c r="E2278" s="111"/>
      <c r="F2278" s="111"/>
      <c r="G2278" s="111"/>
      <c r="H2278" s="111"/>
      <c r="I2278" s="111"/>
      <c r="J2278" s="111"/>
      <c r="K2278" s="111"/>
      <c r="L2278" s="111"/>
      <c r="M2278" s="111"/>
      <c r="N2278" s="111"/>
      <c r="O2278" s="111"/>
      <c r="P2278" s="111"/>
      <c r="Q2278" s="111"/>
      <c r="R2278" s="111"/>
      <c r="S2278" s="111"/>
      <c r="T2278" s="111"/>
      <c r="U2278" s="111"/>
      <c r="V2278" s="111"/>
      <c r="W2278" s="1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</row>
    <row r="2279" spans="1:78" s="45" customFormat="1" x14ac:dyDescent="0.2">
      <c r="A2279" s="111"/>
      <c r="B2279" s="111"/>
      <c r="C2279" s="111"/>
      <c r="D2279" s="111"/>
      <c r="E2279" s="111"/>
      <c r="F2279" s="111"/>
      <c r="G2279" s="111"/>
      <c r="H2279" s="111"/>
      <c r="I2279" s="111"/>
      <c r="J2279" s="111"/>
      <c r="K2279" s="111"/>
      <c r="L2279" s="111"/>
      <c r="M2279" s="111"/>
      <c r="N2279" s="111"/>
      <c r="O2279" s="111"/>
      <c r="P2279" s="111"/>
      <c r="Q2279" s="111"/>
      <c r="R2279" s="111"/>
      <c r="S2279" s="111"/>
      <c r="T2279" s="111"/>
      <c r="U2279" s="111"/>
      <c r="V2279" s="111"/>
      <c r="W2279" s="1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</row>
    <row r="2280" spans="1:78" s="45" customFormat="1" x14ac:dyDescent="0.2">
      <c r="A2280" s="111"/>
      <c r="B2280" s="111"/>
      <c r="C2280" s="111"/>
      <c r="D2280" s="111"/>
      <c r="E2280" s="111"/>
      <c r="F2280" s="111"/>
      <c r="G2280" s="111"/>
      <c r="H2280" s="111"/>
      <c r="I2280" s="111"/>
      <c r="J2280" s="111"/>
      <c r="K2280" s="111"/>
      <c r="L2280" s="111"/>
      <c r="M2280" s="111"/>
      <c r="N2280" s="111"/>
      <c r="O2280" s="111"/>
      <c r="P2280" s="111"/>
      <c r="Q2280" s="111"/>
      <c r="R2280" s="111"/>
      <c r="S2280" s="111"/>
      <c r="T2280" s="111"/>
      <c r="U2280" s="111"/>
      <c r="V2280" s="111"/>
      <c r="W2280" s="1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  <c r="BT2280" s="11"/>
      <c r="BU2280" s="11"/>
      <c r="BV2280" s="11"/>
      <c r="BW2280" s="11"/>
      <c r="BX2280" s="11"/>
      <c r="BY2280" s="11"/>
      <c r="BZ2280" s="11"/>
    </row>
    <row r="2281" spans="1:78" s="45" customFormat="1" x14ac:dyDescent="0.2">
      <c r="A2281" s="111"/>
      <c r="B2281" s="111"/>
      <c r="C2281" s="111"/>
      <c r="D2281" s="111"/>
      <c r="E2281" s="111"/>
      <c r="F2281" s="111"/>
      <c r="G2281" s="111"/>
      <c r="H2281" s="111"/>
      <c r="I2281" s="111"/>
      <c r="J2281" s="111"/>
      <c r="K2281" s="111"/>
      <c r="L2281" s="111"/>
      <c r="M2281" s="111"/>
      <c r="N2281" s="111"/>
      <c r="O2281" s="111"/>
      <c r="P2281" s="111"/>
      <c r="Q2281" s="111"/>
      <c r="R2281" s="111"/>
      <c r="S2281" s="111"/>
      <c r="T2281" s="111"/>
      <c r="U2281" s="111"/>
      <c r="V2281" s="111"/>
      <c r="W2281" s="1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</row>
    <row r="2282" spans="1:78" s="45" customFormat="1" x14ac:dyDescent="0.2">
      <c r="A2282" s="111"/>
      <c r="B2282" s="111"/>
      <c r="C2282" s="111"/>
      <c r="D2282" s="111"/>
      <c r="E2282" s="111"/>
      <c r="F2282" s="111"/>
      <c r="G2282" s="111"/>
      <c r="H2282" s="111"/>
      <c r="I2282" s="111"/>
      <c r="J2282" s="111"/>
      <c r="K2282" s="111"/>
      <c r="L2282" s="111"/>
      <c r="M2282" s="111"/>
      <c r="N2282" s="111"/>
      <c r="O2282" s="111"/>
      <c r="P2282" s="111"/>
      <c r="Q2282" s="111"/>
      <c r="R2282" s="111"/>
      <c r="S2282" s="111"/>
      <c r="T2282" s="111"/>
      <c r="U2282" s="111"/>
      <c r="V2282" s="111"/>
      <c r="W2282" s="1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</row>
    <row r="2283" spans="1:78" s="45" customFormat="1" x14ac:dyDescent="0.2">
      <c r="A2283" s="111"/>
      <c r="B2283" s="111"/>
      <c r="C2283" s="111"/>
      <c r="D2283" s="111"/>
      <c r="E2283" s="111"/>
      <c r="F2283" s="111"/>
      <c r="G2283" s="111"/>
      <c r="H2283" s="111"/>
      <c r="I2283" s="111"/>
      <c r="J2283" s="111"/>
      <c r="K2283" s="111"/>
      <c r="L2283" s="111"/>
      <c r="M2283" s="111"/>
      <c r="N2283" s="111"/>
      <c r="O2283" s="111"/>
      <c r="P2283" s="111"/>
      <c r="Q2283" s="111"/>
      <c r="R2283" s="111"/>
      <c r="S2283" s="111"/>
      <c r="T2283" s="111"/>
      <c r="U2283" s="111"/>
      <c r="V2283" s="111"/>
      <c r="W2283" s="1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</row>
    <row r="2284" spans="1:78" s="45" customFormat="1" x14ac:dyDescent="0.2">
      <c r="A2284" s="111"/>
      <c r="B2284" s="111"/>
      <c r="C2284" s="111"/>
      <c r="D2284" s="111"/>
      <c r="E2284" s="111"/>
      <c r="F2284" s="111"/>
      <c r="G2284" s="111"/>
      <c r="H2284" s="111"/>
      <c r="I2284" s="111"/>
      <c r="J2284" s="111"/>
      <c r="K2284" s="111"/>
      <c r="L2284" s="111"/>
      <c r="M2284" s="111"/>
      <c r="N2284" s="111"/>
      <c r="O2284" s="111"/>
      <c r="P2284" s="111"/>
      <c r="Q2284" s="111"/>
      <c r="R2284" s="111"/>
      <c r="S2284" s="111"/>
      <c r="T2284" s="111"/>
      <c r="U2284" s="111"/>
      <c r="V2284" s="111"/>
      <c r="W2284" s="1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</row>
    <row r="2285" spans="1:78" s="45" customFormat="1" x14ac:dyDescent="0.2">
      <c r="A2285" s="111"/>
      <c r="B2285" s="111"/>
      <c r="C2285" s="111"/>
      <c r="D2285" s="111"/>
      <c r="E2285" s="111"/>
      <c r="F2285" s="111"/>
      <c r="G2285" s="111"/>
      <c r="H2285" s="111"/>
      <c r="I2285" s="111"/>
      <c r="J2285" s="111"/>
      <c r="K2285" s="111"/>
      <c r="L2285" s="111"/>
      <c r="M2285" s="111"/>
      <c r="N2285" s="111"/>
      <c r="O2285" s="111"/>
      <c r="P2285" s="111"/>
      <c r="Q2285" s="111"/>
      <c r="R2285" s="111"/>
      <c r="S2285" s="111"/>
      <c r="T2285" s="111"/>
      <c r="U2285" s="111"/>
      <c r="V2285" s="111"/>
      <c r="W2285" s="1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</row>
    <row r="2286" spans="1:78" s="45" customFormat="1" x14ac:dyDescent="0.2">
      <c r="A2286" s="111"/>
      <c r="B2286" s="111"/>
      <c r="C2286" s="111"/>
      <c r="D2286" s="111"/>
      <c r="E2286" s="111"/>
      <c r="F2286" s="111"/>
      <c r="G2286" s="111"/>
      <c r="H2286" s="111"/>
      <c r="I2286" s="111"/>
      <c r="J2286" s="111"/>
      <c r="K2286" s="111"/>
      <c r="L2286" s="111"/>
      <c r="M2286" s="111"/>
      <c r="N2286" s="111"/>
      <c r="O2286" s="111"/>
      <c r="P2286" s="111"/>
      <c r="Q2286" s="111"/>
      <c r="R2286" s="111"/>
      <c r="S2286" s="111"/>
      <c r="T2286" s="111"/>
      <c r="U2286" s="111"/>
      <c r="V2286" s="111"/>
      <c r="W2286" s="1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</row>
    <row r="2287" spans="1:78" s="45" customFormat="1" x14ac:dyDescent="0.2">
      <c r="A2287" s="111"/>
      <c r="B2287" s="111"/>
      <c r="C2287" s="111"/>
      <c r="D2287" s="111"/>
      <c r="E2287" s="111"/>
      <c r="F2287" s="111"/>
      <c r="G2287" s="111"/>
      <c r="H2287" s="111"/>
      <c r="I2287" s="111"/>
      <c r="J2287" s="111"/>
      <c r="K2287" s="111"/>
      <c r="L2287" s="111"/>
      <c r="M2287" s="111"/>
      <c r="N2287" s="111"/>
      <c r="O2287" s="111"/>
      <c r="P2287" s="111"/>
      <c r="Q2287" s="111"/>
      <c r="R2287" s="111"/>
      <c r="S2287" s="111"/>
      <c r="T2287" s="111"/>
      <c r="U2287" s="111"/>
      <c r="V2287" s="111"/>
      <c r="W2287" s="1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</row>
    <row r="2288" spans="1:78" s="45" customFormat="1" x14ac:dyDescent="0.2">
      <c r="A2288" s="111"/>
      <c r="B2288" s="111"/>
      <c r="C2288" s="111"/>
      <c r="D2288" s="111"/>
      <c r="E2288" s="111"/>
      <c r="F2288" s="111"/>
      <c r="G2288" s="111"/>
      <c r="H2288" s="111"/>
      <c r="I2288" s="111"/>
      <c r="J2288" s="111"/>
      <c r="K2288" s="111"/>
      <c r="L2288" s="111"/>
      <c r="M2288" s="111"/>
      <c r="N2288" s="111"/>
      <c r="O2288" s="111"/>
      <c r="P2288" s="111"/>
      <c r="Q2288" s="111"/>
      <c r="R2288" s="111"/>
      <c r="S2288" s="111"/>
      <c r="T2288" s="111"/>
      <c r="U2288" s="111"/>
      <c r="V2288" s="111"/>
      <c r="W2288" s="1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</row>
    <row r="2289" spans="1:78" s="45" customFormat="1" x14ac:dyDescent="0.2">
      <c r="A2289" s="111"/>
      <c r="B2289" s="111"/>
      <c r="C2289" s="111"/>
      <c r="D2289" s="111"/>
      <c r="E2289" s="111"/>
      <c r="F2289" s="111"/>
      <c r="G2289" s="111"/>
      <c r="H2289" s="111"/>
      <c r="I2289" s="111"/>
      <c r="J2289" s="111"/>
      <c r="K2289" s="111"/>
      <c r="L2289" s="111"/>
      <c r="M2289" s="111"/>
      <c r="N2289" s="111"/>
      <c r="O2289" s="111"/>
      <c r="P2289" s="111"/>
      <c r="Q2289" s="111"/>
      <c r="R2289" s="111"/>
      <c r="S2289" s="111"/>
      <c r="T2289" s="111"/>
      <c r="U2289" s="111"/>
      <c r="V2289" s="111"/>
      <c r="W2289" s="1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</row>
    <row r="2290" spans="1:78" s="45" customFormat="1" x14ac:dyDescent="0.2">
      <c r="A2290" s="111"/>
      <c r="B2290" s="111"/>
      <c r="C2290" s="111"/>
      <c r="D2290" s="111"/>
      <c r="E2290" s="111"/>
      <c r="F2290" s="111"/>
      <c r="G2290" s="111"/>
      <c r="H2290" s="111"/>
      <c r="I2290" s="111"/>
      <c r="J2290" s="111"/>
      <c r="K2290" s="111"/>
      <c r="L2290" s="111"/>
      <c r="M2290" s="111"/>
      <c r="N2290" s="111"/>
      <c r="O2290" s="111"/>
      <c r="P2290" s="111"/>
      <c r="Q2290" s="111"/>
      <c r="R2290" s="111"/>
      <c r="S2290" s="111"/>
      <c r="T2290" s="111"/>
      <c r="U2290" s="111"/>
      <c r="V2290" s="111"/>
      <c r="W2290" s="1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</row>
    <row r="2291" spans="1:78" s="45" customFormat="1" x14ac:dyDescent="0.2">
      <c r="A2291" s="111"/>
      <c r="B2291" s="111"/>
      <c r="C2291" s="111"/>
      <c r="D2291" s="111"/>
      <c r="E2291" s="111"/>
      <c r="F2291" s="111"/>
      <c r="G2291" s="111"/>
      <c r="H2291" s="111"/>
      <c r="I2291" s="111"/>
      <c r="J2291" s="111"/>
      <c r="K2291" s="111"/>
      <c r="L2291" s="111"/>
      <c r="M2291" s="111"/>
      <c r="N2291" s="111"/>
      <c r="O2291" s="111"/>
      <c r="P2291" s="111"/>
      <c r="Q2291" s="111"/>
      <c r="R2291" s="111"/>
      <c r="S2291" s="111"/>
      <c r="T2291" s="111"/>
      <c r="U2291" s="111"/>
      <c r="V2291" s="111"/>
      <c r="W2291" s="1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</row>
    <row r="2292" spans="1:78" s="45" customFormat="1" x14ac:dyDescent="0.2">
      <c r="A2292" s="111"/>
      <c r="B2292" s="111"/>
      <c r="C2292" s="111"/>
      <c r="D2292" s="111"/>
      <c r="E2292" s="111"/>
      <c r="F2292" s="111"/>
      <c r="G2292" s="111"/>
      <c r="H2292" s="111"/>
      <c r="I2292" s="111"/>
      <c r="J2292" s="111"/>
      <c r="K2292" s="111"/>
      <c r="L2292" s="111"/>
      <c r="M2292" s="111"/>
      <c r="N2292" s="111"/>
      <c r="O2292" s="111"/>
      <c r="P2292" s="111"/>
      <c r="Q2292" s="111"/>
      <c r="R2292" s="111"/>
      <c r="S2292" s="111"/>
      <c r="T2292" s="111"/>
      <c r="U2292" s="111"/>
      <c r="V2292" s="111"/>
      <c r="W2292" s="1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</row>
    <row r="2293" spans="1:78" s="45" customFormat="1" x14ac:dyDescent="0.2">
      <c r="A2293" s="111"/>
      <c r="B2293" s="111"/>
      <c r="C2293" s="111"/>
      <c r="D2293" s="111"/>
      <c r="E2293" s="111"/>
      <c r="F2293" s="111"/>
      <c r="G2293" s="111"/>
      <c r="H2293" s="111"/>
      <c r="I2293" s="111"/>
      <c r="J2293" s="111"/>
      <c r="K2293" s="111"/>
      <c r="L2293" s="111"/>
      <c r="M2293" s="111"/>
      <c r="N2293" s="111"/>
      <c r="O2293" s="111"/>
      <c r="P2293" s="111"/>
      <c r="Q2293" s="111"/>
      <c r="R2293" s="111"/>
      <c r="S2293" s="111"/>
      <c r="T2293" s="111"/>
      <c r="U2293" s="111"/>
      <c r="V2293" s="111"/>
      <c r="W2293" s="1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</row>
    <row r="2294" spans="1:78" s="45" customFormat="1" x14ac:dyDescent="0.2">
      <c r="A2294" s="111"/>
      <c r="B2294" s="111"/>
      <c r="C2294" s="111"/>
      <c r="D2294" s="111"/>
      <c r="E2294" s="111"/>
      <c r="F2294" s="111"/>
      <c r="G2294" s="111"/>
      <c r="H2294" s="111"/>
      <c r="I2294" s="111"/>
      <c r="J2294" s="111"/>
      <c r="K2294" s="111"/>
      <c r="L2294" s="111"/>
      <c r="M2294" s="111"/>
      <c r="N2294" s="111"/>
      <c r="O2294" s="111"/>
      <c r="P2294" s="111"/>
      <c r="Q2294" s="111"/>
      <c r="R2294" s="111"/>
      <c r="S2294" s="111"/>
      <c r="T2294" s="111"/>
      <c r="U2294" s="111"/>
      <c r="V2294" s="111"/>
      <c r="W2294" s="1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</row>
    <row r="2295" spans="1:78" s="45" customFormat="1" x14ac:dyDescent="0.2">
      <c r="A2295" s="111"/>
      <c r="B2295" s="111"/>
      <c r="C2295" s="111"/>
      <c r="D2295" s="111"/>
      <c r="E2295" s="111"/>
      <c r="F2295" s="111"/>
      <c r="G2295" s="111"/>
      <c r="H2295" s="111"/>
      <c r="I2295" s="111"/>
      <c r="J2295" s="111"/>
      <c r="K2295" s="111"/>
      <c r="L2295" s="111"/>
      <c r="M2295" s="111"/>
      <c r="N2295" s="111"/>
      <c r="O2295" s="111"/>
      <c r="P2295" s="111"/>
      <c r="Q2295" s="111"/>
      <c r="R2295" s="111"/>
      <c r="S2295" s="111"/>
      <c r="T2295" s="111"/>
      <c r="U2295" s="111"/>
      <c r="V2295" s="111"/>
      <c r="W2295" s="1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</row>
    <row r="2296" spans="1:78" s="45" customFormat="1" x14ac:dyDescent="0.2">
      <c r="A2296" s="111"/>
      <c r="B2296" s="111"/>
      <c r="C2296" s="111"/>
      <c r="D2296" s="111"/>
      <c r="E2296" s="111"/>
      <c r="F2296" s="111"/>
      <c r="G2296" s="111"/>
      <c r="H2296" s="111"/>
      <c r="I2296" s="111"/>
      <c r="J2296" s="111"/>
      <c r="K2296" s="111"/>
      <c r="L2296" s="111"/>
      <c r="M2296" s="111"/>
      <c r="N2296" s="111"/>
      <c r="O2296" s="111"/>
      <c r="P2296" s="111"/>
      <c r="Q2296" s="111"/>
      <c r="R2296" s="111"/>
      <c r="S2296" s="111"/>
      <c r="T2296" s="111"/>
      <c r="U2296" s="111"/>
      <c r="V2296" s="111"/>
      <c r="W2296" s="1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</row>
    <row r="2297" spans="1:78" s="45" customFormat="1" x14ac:dyDescent="0.2">
      <c r="A2297" s="111"/>
      <c r="B2297" s="111"/>
      <c r="C2297" s="111"/>
      <c r="D2297" s="111"/>
      <c r="E2297" s="111"/>
      <c r="F2297" s="111"/>
      <c r="G2297" s="111"/>
      <c r="H2297" s="111"/>
      <c r="I2297" s="111"/>
      <c r="J2297" s="111"/>
      <c r="K2297" s="111"/>
      <c r="L2297" s="111"/>
      <c r="M2297" s="111"/>
      <c r="N2297" s="111"/>
      <c r="O2297" s="111"/>
      <c r="P2297" s="111"/>
      <c r="Q2297" s="111"/>
      <c r="R2297" s="111"/>
      <c r="S2297" s="111"/>
      <c r="T2297" s="111"/>
      <c r="U2297" s="111"/>
      <c r="V2297" s="111"/>
      <c r="W2297" s="1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</row>
    <row r="2298" spans="1:78" s="45" customFormat="1" x14ac:dyDescent="0.2">
      <c r="A2298" s="111"/>
      <c r="B2298" s="111"/>
      <c r="C2298" s="111"/>
      <c r="D2298" s="111"/>
      <c r="E2298" s="111"/>
      <c r="F2298" s="111"/>
      <c r="G2298" s="111"/>
      <c r="H2298" s="111"/>
      <c r="I2298" s="111"/>
      <c r="J2298" s="111"/>
      <c r="K2298" s="111"/>
      <c r="L2298" s="111"/>
      <c r="M2298" s="111"/>
      <c r="N2298" s="111"/>
      <c r="O2298" s="111"/>
      <c r="P2298" s="111"/>
      <c r="Q2298" s="111"/>
      <c r="R2298" s="111"/>
      <c r="S2298" s="111"/>
      <c r="T2298" s="111"/>
      <c r="U2298" s="111"/>
      <c r="V2298" s="111"/>
      <c r="W2298" s="1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</row>
    <row r="2299" spans="1:78" s="45" customFormat="1" x14ac:dyDescent="0.2">
      <c r="A2299" s="111"/>
      <c r="B2299" s="111"/>
      <c r="C2299" s="111"/>
      <c r="D2299" s="111"/>
      <c r="E2299" s="111"/>
      <c r="F2299" s="111"/>
      <c r="G2299" s="111"/>
      <c r="H2299" s="111"/>
      <c r="I2299" s="111"/>
      <c r="J2299" s="111"/>
      <c r="K2299" s="111"/>
      <c r="L2299" s="111"/>
      <c r="M2299" s="111"/>
      <c r="N2299" s="111"/>
      <c r="O2299" s="111"/>
      <c r="P2299" s="111"/>
      <c r="Q2299" s="111"/>
      <c r="R2299" s="111"/>
      <c r="S2299" s="111"/>
      <c r="T2299" s="111"/>
      <c r="U2299" s="111"/>
      <c r="V2299" s="111"/>
      <c r="W2299" s="1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</row>
    <row r="2300" spans="1:78" s="45" customFormat="1" x14ac:dyDescent="0.2">
      <c r="A2300" s="111"/>
      <c r="B2300" s="111"/>
      <c r="C2300" s="111"/>
      <c r="D2300" s="111"/>
      <c r="E2300" s="111"/>
      <c r="F2300" s="111"/>
      <c r="G2300" s="111"/>
      <c r="H2300" s="111"/>
      <c r="I2300" s="111"/>
      <c r="J2300" s="111"/>
      <c r="K2300" s="111"/>
      <c r="L2300" s="111"/>
      <c r="M2300" s="111"/>
      <c r="N2300" s="111"/>
      <c r="O2300" s="111"/>
      <c r="P2300" s="111"/>
      <c r="Q2300" s="111"/>
      <c r="R2300" s="111"/>
      <c r="S2300" s="111"/>
      <c r="T2300" s="111"/>
      <c r="U2300" s="111"/>
      <c r="V2300" s="111"/>
      <c r="W2300" s="1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</row>
    <row r="2301" spans="1:78" s="45" customFormat="1" x14ac:dyDescent="0.2">
      <c r="A2301" s="111"/>
      <c r="B2301" s="111"/>
      <c r="C2301" s="111"/>
      <c r="D2301" s="111"/>
      <c r="E2301" s="111"/>
      <c r="F2301" s="111"/>
      <c r="G2301" s="111"/>
      <c r="H2301" s="111"/>
      <c r="I2301" s="111"/>
      <c r="J2301" s="111"/>
      <c r="K2301" s="111"/>
      <c r="L2301" s="111"/>
      <c r="M2301" s="111"/>
      <c r="N2301" s="111"/>
      <c r="O2301" s="111"/>
      <c r="P2301" s="111"/>
      <c r="Q2301" s="111"/>
      <c r="R2301" s="111"/>
      <c r="S2301" s="111"/>
      <c r="T2301" s="111"/>
      <c r="U2301" s="111"/>
      <c r="V2301" s="111"/>
      <c r="W2301" s="1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</row>
    <row r="2302" spans="1:78" s="45" customFormat="1" x14ac:dyDescent="0.2">
      <c r="A2302" s="111"/>
      <c r="B2302" s="111"/>
      <c r="C2302" s="111"/>
      <c r="D2302" s="111"/>
      <c r="E2302" s="111"/>
      <c r="F2302" s="111"/>
      <c r="G2302" s="111"/>
      <c r="H2302" s="111"/>
      <c r="I2302" s="111"/>
      <c r="J2302" s="111"/>
      <c r="K2302" s="111"/>
      <c r="L2302" s="111"/>
      <c r="M2302" s="111"/>
      <c r="N2302" s="111"/>
      <c r="O2302" s="111"/>
      <c r="P2302" s="111"/>
      <c r="Q2302" s="111"/>
      <c r="R2302" s="111"/>
      <c r="S2302" s="111"/>
      <c r="T2302" s="111"/>
      <c r="U2302" s="111"/>
      <c r="V2302" s="111"/>
      <c r="W2302" s="1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</row>
    <row r="2303" spans="1:78" s="45" customFormat="1" x14ac:dyDescent="0.2">
      <c r="A2303" s="111"/>
      <c r="B2303" s="111"/>
      <c r="C2303" s="111"/>
      <c r="D2303" s="111"/>
      <c r="E2303" s="111"/>
      <c r="F2303" s="111"/>
      <c r="G2303" s="111"/>
      <c r="H2303" s="111"/>
      <c r="I2303" s="111"/>
      <c r="J2303" s="111"/>
      <c r="K2303" s="111"/>
      <c r="L2303" s="111"/>
      <c r="M2303" s="111"/>
      <c r="N2303" s="111"/>
      <c r="O2303" s="111"/>
      <c r="P2303" s="111"/>
      <c r="Q2303" s="111"/>
      <c r="R2303" s="111"/>
      <c r="S2303" s="111"/>
      <c r="T2303" s="111"/>
      <c r="U2303" s="111"/>
      <c r="V2303" s="111"/>
      <c r="W2303" s="1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</row>
    <row r="2304" spans="1:78" s="45" customFormat="1" x14ac:dyDescent="0.2">
      <c r="A2304" s="111"/>
      <c r="B2304" s="111"/>
      <c r="C2304" s="111"/>
      <c r="D2304" s="111"/>
      <c r="E2304" s="111"/>
      <c r="F2304" s="111"/>
      <c r="G2304" s="111"/>
      <c r="H2304" s="111"/>
      <c r="I2304" s="111"/>
      <c r="J2304" s="111"/>
      <c r="K2304" s="111"/>
      <c r="L2304" s="111"/>
      <c r="M2304" s="111"/>
      <c r="N2304" s="111"/>
      <c r="O2304" s="111"/>
      <c r="P2304" s="111"/>
      <c r="Q2304" s="111"/>
      <c r="R2304" s="111"/>
      <c r="S2304" s="111"/>
      <c r="T2304" s="111"/>
      <c r="U2304" s="111"/>
      <c r="V2304" s="111"/>
      <c r="W2304" s="1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</row>
    <row r="2305" spans="1:78" s="45" customFormat="1" x14ac:dyDescent="0.2">
      <c r="A2305" s="111"/>
      <c r="B2305" s="111"/>
      <c r="C2305" s="111"/>
      <c r="D2305" s="111"/>
      <c r="E2305" s="111"/>
      <c r="F2305" s="111"/>
      <c r="G2305" s="111"/>
      <c r="H2305" s="111"/>
      <c r="I2305" s="111"/>
      <c r="J2305" s="111"/>
      <c r="K2305" s="111"/>
      <c r="L2305" s="111"/>
      <c r="M2305" s="111"/>
      <c r="N2305" s="111"/>
      <c r="O2305" s="111"/>
      <c r="P2305" s="111"/>
      <c r="Q2305" s="111"/>
      <c r="R2305" s="111"/>
      <c r="S2305" s="111"/>
      <c r="T2305" s="111"/>
      <c r="U2305" s="111"/>
      <c r="V2305" s="111"/>
      <c r="W2305" s="1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</row>
    <row r="2306" spans="1:78" s="45" customFormat="1" x14ac:dyDescent="0.2">
      <c r="A2306" s="111"/>
      <c r="B2306" s="111"/>
      <c r="C2306" s="111"/>
      <c r="D2306" s="111"/>
      <c r="E2306" s="111"/>
      <c r="F2306" s="111"/>
      <c r="G2306" s="111"/>
      <c r="H2306" s="111"/>
      <c r="I2306" s="111"/>
      <c r="J2306" s="111"/>
      <c r="K2306" s="111"/>
      <c r="L2306" s="111"/>
      <c r="M2306" s="111"/>
      <c r="N2306" s="111"/>
      <c r="O2306" s="111"/>
      <c r="P2306" s="111"/>
      <c r="Q2306" s="111"/>
      <c r="R2306" s="111"/>
      <c r="S2306" s="111"/>
      <c r="T2306" s="111"/>
      <c r="U2306" s="111"/>
      <c r="V2306" s="111"/>
      <c r="W2306" s="1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</row>
    <row r="2307" spans="1:78" s="45" customFormat="1" x14ac:dyDescent="0.2">
      <c r="A2307" s="111"/>
      <c r="B2307" s="111"/>
      <c r="C2307" s="111"/>
      <c r="D2307" s="111"/>
      <c r="E2307" s="111"/>
      <c r="F2307" s="111"/>
      <c r="G2307" s="111"/>
      <c r="H2307" s="111"/>
      <c r="I2307" s="111"/>
      <c r="J2307" s="111"/>
      <c r="K2307" s="111"/>
      <c r="L2307" s="111"/>
      <c r="M2307" s="111"/>
      <c r="N2307" s="111"/>
      <c r="O2307" s="111"/>
      <c r="P2307" s="111"/>
      <c r="Q2307" s="111"/>
      <c r="R2307" s="111"/>
      <c r="S2307" s="111"/>
      <c r="T2307" s="111"/>
      <c r="U2307" s="111"/>
      <c r="V2307" s="111"/>
      <c r="W2307" s="1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</row>
    <row r="2308" spans="1:78" s="45" customFormat="1" x14ac:dyDescent="0.2">
      <c r="A2308" s="111"/>
      <c r="B2308" s="111"/>
      <c r="C2308" s="111"/>
      <c r="D2308" s="111"/>
      <c r="E2308" s="111"/>
      <c r="F2308" s="111"/>
      <c r="G2308" s="111"/>
      <c r="H2308" s="111"/>
      <c r="I2308" s="111"/>
      <c r="J2308" s="111"/>
      <c r="K2308" s="111"/>
      <c r="L2308" s="111"/>
      <c r="M2308" s="111"/>
      <c r="N2308" s="111"/>
      <c r="O2308" s="111"/>
      <c r="P2308" s="111"/>
      <c r="Q2308" s="111"/>
      <c r="R2308" s="111"/>
      <c r="S2308" s="111"/>
      <c r="T2308" s="111"/>
      <c r="U2308" s="111"/>
      <c r="V2308" s="111"/>
      <c r="W2308" s="1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</row>
    <row r="2309" spans="1:78" s="45" customFormat="1" x14ac:dyDescent="0.2">
      <c r="A2309" s="111"/>
      <c r="B2309" s="111"/>
      <c r="C2309" s="111"/>
      <c r="D2309" s="111"/>
      <c r="E2309" s="111"/>
      <c r="F2309" s="111"/>
      <c r="G2309" s="111"/>
      <c r="H2309" s="111"/>
      <c r="I2309" s="111"/>
      <c r="J2309" s="111"/>
      <c r="K2309" s="111"/>
      <c r="L2309" s="111"/>
      <c r="M2309" s="111"/>
      <c r="N2309" s="111"/>
      <c r="O2309" s="111"/>
      <c r="P2309" s="111"/>
      <c r="Q2309" s="111"/>
      <c r="R2309" s="111"/>
      <c r="S2309" s="111"/>
      <c r="T2309" s="111"/>
      <c r="U2309" s="111"/>
      <c r="V2309" s="111"/>
      <c r="W2309" s="1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</row>
    <row r="2310" spans="1:78" s="45" customFormat="1" x14ac:dyDescent="0.2">
      <c r="A2310" s="111"/>
      <c r="B2310" s="111"/>
      <c r="C2310" s="111"/>
      <c r="D2310" s="111"/>
      <c r="E2310" s="111"/>
      <c r="F2310" s="111"/>
      <c r="G2310" s="111"/>
      <c r="H2310" s="111"/>
      <c r="I2310" s="111"/>
      <c r="J2310" s="111"/>
      <c r="K2310" s="111"/>
      <c r="L2310" s="111"/>
      <c r="M2310" s="111"/>
      <c r="N2310" s="111"/>
      <c r="O2310" s="111"/>
      <c r="P2310" s="111"/>
      <c r="Q2310" s="111"/>
      <c r="R2310" s="111"/>
      <c r="S2310" s="111"/>
      <c r="T2310" s="111"/>
      <c r="U2310" s="111"/>
      <c r="V2310" s="111"/>
      <c r="W2310" s="1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</row>
    <row r="2311" spans="1:78" s="45" customFormat="1" x14ac:dyDescent="0.2">
      <c r="A2311" s="111"/>
      <c r="B2311" s="111"/>
      <c r="C2311" s="111"/>
      <c r="D2311" s="111"/>
      <c r="E2311" s="111"/>
      <c r="F2311" s="111"/>
      <c r="G2311" s="111"/>
      <c r="H2311" s="111"/>
      <c r="I2311" s="111"/>
      <c r="J2311" s="111"/>
      <c r="K2311" s="111"/>
      <c r="L2311" s="111"/>
      <c r="M2311" s="111"/>
      <c r="N2311" s="111"/>
      <c r="O2311" s="111"/>
      <c r="P2311" s="111"/>
      <c r="Q2311" s="111"/>
      <c r="R2311" s="111"/>
      <c r="S2311" s="111"/>
      <c r="T2311" s="111"/>
      <c r="U2311" s="111"/>
      <c r="V2311" s="111"/>
      <c r="W2311" s="1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</row>
    <row r="2312" spans="1:78" s="45" customFormat="1" x14ac:dyDescent="0.2">
      <c r="A2312" s="111"/>
      <c r="B2312" s="111"/>
      <c r="C2312" s="111"/>
      <c r="D2312" s="111"/>
      <c r="E2312" s="111"/>
      <c r="F2312" s="111"/>
      <c r="G2312" s="111"/>
      <c r="H2312" s="111"/>
      <c r="I2312" s="111"/>
      <c r="J2312" s="111"/>
      <c r="K2312" s="111"/>
      <c r="L2312" s="111"/>
      <c r="M2312" s="111"/>
      <c r="N2312" s="111"/>
      <c r="O2312" s="111"/>
      <c r="P2312" s="111"/>
      <c r="Q2312" s="111"/>
      <c r="R2312" s="111"/>
      <c r="S2312" s="111"/>
      <c r="T2312" s="111"/>
      <c r="U2312" s="111"/>
      <c r="V2312" s="111"/>
      <c r="W2312" s="1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</row>
    <row r="2313" spans="1:78" s="45" customFormat="1" x14ac:dyDescent="0.2">
      <c r="A2313" s="111"/>
      <c r="B2313" s="111"/>
      <c r="C2313" s="111"/>
      <c r="D2313" s="111"/>
      <c r="E2313" s="111"/>
      <c r="F2313" s="111"/>
      <c r="G2313" s="111"/>
      <c r="H2313" s="111"/>
      <c r="I2313" s="111"/>
      <c r="J2313" s="111"/>
      <c r="K2313" s="111"/>
      <c r="L2313" s="111"/>
      <c r="M2313" s="111"/>
      <c r="N2313" s="111"/>
      <c r="O2313" s="111"/>
      <c r="P2313" s="111"/>
      <c r="Q2313" s="111"/>
      <c r="R2313" s="111"/>
      <c r="S2313" s="111"/>
      <c r="T2313" s="111"/>
      <c r="U2313" s="111"/>
      <c r="V2313" s="111"/>
      <c r="W2313" s="1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</row>
    <row r="2314" spans="1:78" s="45" customFormat="1" x14ac:dyDescent="0.2">
      <c r="A2314" s="111"/>
      <c r="B2314" s="111"/>
      <c r="C2314" s="111"/>
      <c r="D2314" s="111"/>
      <c r="E2314" s="111"/>
      <c r="F2314" s="111"/>
      <c r="G2314" s="111"/>
      <c r="H2314" s="111"/>
      <c r="I2314" s="111"/>
      <c r="J2314" s="111"/>
      <c r="K2314" s="111"/>
      <c r="L2314" s="111"/>
      <c r="M2314" s="111"/>
      <c r="N2314" s="111"/>
      <c r="O2314" s="111"/>
      <c r="P2314" s="111"/>
      <c r="Q2314" s="111"/>
      <c r="R2314" s="111"/>
      <c r="S2314" s="111"/>
      <c r="T2314" s="111"/>
      <c r="U2314" s="111"/>
      <c r="V2314" s="111"/>
      <c r="W2314" s="1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</row>
    <row r="2315" spans="1:78" s="45" customFormat="1" x14ac:dyDescent="0.2">
      <c r="A2315" s="111"/>
      <c r="B2315" s="111"/>
      <c r="C2315" s="111"/>
      <c r="D2315" s="111"/>
      <c r="E2315" s="111"/>
      <c r="F2315" s="111"/>
      <c r="G2315" s="111"/>
      <c r="H2315" s="111"/>
      <c r="I2315" s="111"/>
      <c r="J2315" s="111"/>
      <c r="K2315" s="111"/>
      <c r="L2315" s="111"/>
      <c r="M2315" s="111"/>
      <c r="N2315" s="111"/>
      <c r="O2315" s="111"/>
      <c r="P2315" s="111"/>
      <c r="Q2315" s="111"/>
      <c r="R2315" s="111"/>
      <c r="S2315" s="111"/>
      <c r="T2315" s="111"/>
      <c r="U2315" s="111"/>
      <c r="V2315" s="111"/>
      <c r="W2315" s="1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</row>
    <row r="2316" spans="1:78" s="45" customFormat="1" x14ac:dyDescent="0.2">
      <c r="A2316" s="111"/>
      <c r="B2316" s="111"/>
      <c r="C2316" s="111"/>
      <c r="D2316" s="111"/>
      <c r="E2316" s="111"/>
      <c r="F2316" s="111"/>
      <c r="G2316" s="111"/>
      <c r="H2316" s="111"/>
      <c r="I2316" s="111"/>
      <c r="J2316" s="111"/>
      <c r="K2316" s="111"/>
      <c r="L2316" s="111"/>
      <c r="M2316" s="111"/>
      <c r="N2316" s="111"/>
      <c r="O2316" s="111"/>
      <c r="P2316" s="111"/>
      <c r="Q2316" s="111"/>
      <c r="R2316" s="111"/>
      <c r="S2316" s="111"/>
      <c r="T2316" s="111"/>
      <c r="U2316" s="111"/>
      <c r="V2316" s="111"/>
      <c r="W2316" s="1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</row>
    <row r="2317" spans="1:78" s="45" customFormat="1" x14ac:dyDescent="0.2">
      <c r="A2317" s="111"/>
      <c r="B2317" s="111"/>
      <c r="C2317" s="111"/>
      <c r="D2317" s="111"/>
      <c r="E2317" s="111"/>
      <c r="F2317" s="111"/>
      <c r="G2317" s="111"/>
      <c r="H2317" s="111"/>
      <c r="I2317" s="111"/>
      <c r="J2317" s="111"/>
      <c r="K2317" s="111"/>
      <c r="L2317" s="111"/>
      <c r="M2317" s="111"/>
      <c r="N2317" s="111"/>
      <c r="O2317" s="111"/>
      <c r="P2317" s="111"/>
      <c r="Q2317" s="111"/>
      <c r="R2317" s="111"/>
      <c r="S2317" s="111"/>
      <c r="T2317" s="111"/>
      <c r="U2317" s="111"/>
      <c r="V2317" s="111"/>
      <c r="W2317" s="1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</row>
    <row r="2318" spans="1:78" s="45" customFormat="1" x14ac:dyDescent="0.2">
      <c r="A2318" s="111"/>
      <c r="B2318" s="111"/>
      <c r="C2318" s="111"/>
      <c r="D2318" s="111"/>
      <c r="E2318" s="111"/>
      <c r="F2318" s="111"/>
      <c r="G2318" s="111"/>
      <c r="H2318" s="111"/>
      <c r="I2318" s="111"/>
      <c r="J2318" s="111"/>
      <c r="K2318" s="111"/>
      <c r="L2318" s="111"/>
      <c r="M2318" s="111"/>
      <c r="N2318" s="111"/>
      <c r="O2318" s="111"/>
      <c r="P2318" s="111"/>
      <c r="Q2318" s="111"/>
      <c r="R2318" s="111"/>
      <c r="S2318" s="111"/>
      <c r="T2318" s="111"/>
      <c r="U2318" s="111"/>
      <c r="V2318" s="111"/>
      <c r="W2318" s="1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</row>
    <row r="2319" spans="1:78" s="45" customFormat="1" x14ac:dyDescent="0.2">
      <c r="A2319" s="111"/>
      <c r="B2319" s="111"/>
      <c r="C2319" s="111"/>
      <c r="D2319" s="111"/>
      <c r="E2319" s="111"/>
      <c r="F2319" s="111"/>
      <c r="G2319" s="111"/>
      <c r="H2319" s="111"/>
      <c r="I2319" s="111"/>
      <c r="J2319" s="111"/>
      <c r="K2319" s="111"/>
      <c r="L2319" s="111"/>
      <c r="M2319" s="111"/>
      <c r="N2319" s="111"/>
      <c r="O2319" s="111"/>
      <c r="P2319" s="111"/>
      <c r="Q2319" s="111"/>
      <c r="R2319" s="111"/>
      <c r="S2319" s="111"/>
      <c r="T2319" s="111"/>
      <c r="U2319" s="111"/>
      <c r="V2319" s="111"/>
      <c r="W2319" s="1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</row>
    <row r="2320" spans="1:78" s="45" customFormat="1" x14ac:dyDescent="0.2">
      <c r="A2320" s="111"/>
      <c r="B2320" s="111"/>
      <c r="C2320" s="111"/>
      <c r="D2320" s="111"/>
      <c r="E2320" s="111"/>
      <c r="F2320" s="111"/>
      <c r="G2320" s="111"/>
      <c r="H2320" s="111"/>
      <c r="I2320" s="111"/>
      <c r="J2320" s="111"/>
      <c r="K2320" s="111"/>
      <c r="L2320" s="111"/>
      <c r="M2320" s="111"/>
      <c r="N2320" s="111"/>
      <c r="O2320" s="111"/>
      <c r="P2320" s="111"/>
      <c r="Q2320" s="111"/>
      <c r="R2320" s="111"/>
      <c r="S2320" s="111"/>
      <c r="T2320" s="111"/>
      <c r="U2320" s="111"/>
      <c r="V2320" s="111"/>
      <c r="W2320" s="1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</row>
    <row r="2321" spans="1:78" s="45" customFormat="1" x14ac:dyDescent="0.2">
      <c r="A2321" s="111"/>
      <c r="B2321" s="111"/>
      <c r="C2321" s="111"/>
      <c r="D2321" s="111"/>
      <c r="E2321" s="111"/>
      <c r="F2321" s="111"/>
      <c r="G2321" s="111"/>
      <c r="H2321" s="111"/>
      <c r="I2321" s="111"/>
      <c r="J2321" s="111"/>
      <c r="K2321" s="111"/>
      <c r="L2321" s="111"/>
      <c r="M2321" s="111"/>
      <c r="N2321" s="111"/>
      <c r="O2321" s="111"/>
      <c r="P2321" s="111"/>
      <c r="Q2321" s="111"/>
      <c r="R2321" s="111"/>
      <c r="S2321" s="111"/>
      <c r="T2321" s="111"/>
      <c r="U2321" s="111"/>
      <c r="V2321" s="111"/>
      <c r="W2321" s="1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</row>
    <row r="2322" spans="1:78" s="45" customFormat="1" x14ac:dyDescent="0.2">
      <c r="A2322" s="111"/>
      <c r="B2322" s="111"/>
      <c r="C2322" s="111"/>
      <c r="D2322" s="111"/>
      <c r="E2322" s="111"/>
      <c r="F2322" s="111"/>
      <c r="G2322" s="111"/>
      <c r="H2322" s="111"/>
      <c r="I2322" s="111"/>
      <c r="J2322" s="111"/>
      <c r="K2322" s="111"/>
      <c r="L2322" s="111"/>
      <c r="M2322" s="111"/>
      <c r="N2322" s="111"/>
      <c r="O2322" s="111"/>
      <c r="P2322" s="111"/>
      <c r="Q2322" s="111"/>
      <c r="R2322" s="111"/>
      <c r="S2322" s="111"/>
      <c r="T2322" s="111"/>
      <c r="U2322" s="111"/>
      <c r="V2322" s="111"/>
      <c r="W2322" s="1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</row>
    <row r="2323" spans="1:78" s="45" customFormat="1" x14ac:dyDescent="0.2">
      <c r="A2323" s="111"/>
      <c r="B2323" s="111"/>
      <c r="C2323" s="111"/>
      <c r="D2323" s="111"/>
      <c r="E2323" s="111"/>
      <c r="F2323" s="111"/>
      <c r="G2323" s="111"/>
      <c r="H2323" s="111"/>
      <c r="I2323" s="111"/>
      <c r="J2323" s="111"/>
      <c r="K2323" s="111"/>
      <c r="L2323" s="111"/>
      <c r="M2323" s="111"/>
      <c r="N2323" s="111"/>
      <c r="O2323" s="111"/>
      <c r="P2323" s="111"/>
      <c r="Q2323" s="111"/>
      <c r="R2323" s="111"/>
      <c r="S2323" s="111"/>
      <c r="T2323" s="111"/>
      <c r="U2323" s="111"/>
      <c r="V2323" s="111"/>
      <c r="W2323" s="1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</row>
    <row r="2324" spans="1:78" s="45" customFormat="1" x14ac:dyDescent="0.2">
      <c r="A2324" s="111"/>
      <c r="B2324" s="111"/>
      <c r="C2324" s="111"/>
      <c r="D2324" s="111"/>
      <c r="E2324" s="111"/>
      <c r="F2324" s="111"/>
      <c r="G2324" s="111"/>
      <c r="H2324" s="111"/>
      <c r="I2324" s="111"/>
      <c r="J2324" s="111"/>
      <c r="K2324" s="111"/>
      <c r="L2324" s="111"/>
      <c r="M2324" s="111"/>
      <c r="N2324" s="111"/>
      <c r="O2324" s="111"/>
      <c r="P2324" s="111"/>
      <c r="Q2324" s="111"/>
      <c r="R2324" s="111"/>
      <c r="S2324" s="111"/>
      <c r="T2324" s="111"/>
      <c r="U2324" s="111"/>
      <c r="V2324" s="111"/>
      <c r="W2324" s="1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</row>
    <row r="2325" spans="1:78" s="45" customFormat="1" x14ac:dyDescent="0.2">
      <c r="A2325" s="111"/>
      <c r="B2325" s="111"/>
      <c r="C2325" s="111"/>
      <c r="D2325" s="111"/>
      <c r="E2325" s="111"/>
      <c r="F2325" s="111"/>
      <c r="G2325" s="111"/>
      <c r="H2325" s="111"/>
      <c r="I2325" s="111"/>
      <c r="J2325" s="111"/>
      <c r="K2325" s="111"/>
      <c r="L2325" s="111"/>
      <c r="M2325" s="111"/>
      <c r="N2325" s="111"/>
      <c r="O2325" s="111"/>
      <c r="P2325" s="111"/>
      <c r="Q2325" s="111"/>
      <c r="R2325" s="111"/>
      <c r="S2325" s="111"/>
      <c r="T2325" s="111"/>
      <c r="U2325" s="111"/>
      <c r="V2325" s="111"/>
      <c r="W2325" s="1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</row>
    <row r="2326" spans="1:78" s="45" customFormat="1" x14ac:dyDescent="0.2">
      <c r="A2326" s="111"/>
      <c r="B2326" s="111"/>
      <c r="C2326" s="111"/>
      <c r="D2326" s="111"/>
      <c r="E2326" s="111"/>
      <c r="F2326" s="111"/>
      <c r="G2326" s="111"/>
      <c r="H2326" s="111"/>
      <c r="I2326" s="111"/>
      <c r="J2326" s="111"/>
      <c r="K2326" s="111"/>
      <c r="L2326" s="111"/>
      <c r="M2326" s="111"/>
      <c r="N2326" s="111"/>
      <c r="O2326" s="111"/>
      <c r="P2326" s="111"/>
      <c r="Q2326" s="111"/>
      <c r="R2326" s="111"/>
      <c r="S2326" s="111"/>
      <c r="T2326" s="111"/>
      <c r="U2326" s="111"/>
      <c r="V2326" s="111"/>
      <c r="W2326" s="1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</row>
    <row r="2327" spans="1:78" s="45" customFormat="1" x14ac:dyDescent="0.2">
      <c r="A2327" s="111"/>
      <c r="B2327" s="111"/>
      <c r="C2327" s="111"/>
      <c r="D2327" s="111"/>
      <c r="E2327" s="111"/>
      <c r="F2327" s="111"/>
      <c r="G2327" s="111"/>
      <c r="H2327" s="111"/>
      <c r="I2327" s="111"/>
      <c r="J2327" s="111"/>
      <c r="K2327" s="111"/>
      <c r="L2327" s="111"/>
      <c r="M2327" s="111"/>
      <c r="N2327" s="111"/>
      <c r="O2327" s="111"/>
      <c r="P2327" s="111"/>
      <c r="Q2327" s="111"/>
      <c r="R2327" s="111"/>
      <c r="S2327" s="111"/>
      <c r="T2327" s="111"/>
      <c r="U2327" s="111"/>
      <c r="V2327" s="111"/>
      <c r="W2327" s="1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</row>
    <row r="2328" spans="1:78" s="45" customFormat="1" x14ac:dyDescent="0.2">
      <c r="A2328" s="111"/>
      <c r="B2328" s="111"/>
      <c r="C2328" s="111"/>
      <c r="D2328" s="111"/>
      <c r="E2328" s="111"/>
      <c r="F2328" s="111"/>
      <c r="G2328" s="111"/>
      <c r="H2328" s="111"/>
      <c r="I2328" s="111"/>
      <c r="J2328" s="111"/>
      <c r="K2328" s="111"/>
      <c r="L2328" s="111"/>
      <c r="M2328" s="111"/>
      <c r="N2328" s="111"/>
      <c r="O2328" s="111"/>
      <c r="P2328" s="111"/>
      <c r="Q2328" s="111"/>
      <c r="R2328" s="111"/>
      <c r="S2328" s="111"/>
      <c r="T2328" s="111"/>
      <c r="U2328" s="111"/>
      <c r="V2328" s="111"/>
      <c r="W2328" s="1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</row>
    <row r="2329" spans="1:78" s="45" customFormat="1" x14ac:dyDescent="0.2">
      <c r="A2329" s="111"/>
      <c r="B2329" s="111"/>
      <c r="C2329" s="111"/>
      <c r="D2329" s="111"/>
      <c r="E2329" s="111"/>
      <c r="F2329" s="111"/>
      <c r="G2329" s="111"/>
      <c r="H2329" s="111"/>
      <c r="I2329" s="111"/>
      <c r="J2329" s="111"/>
      <c r="K2329" s="111"/>
      <c r="L2329" s="111"/>
      <c r="M2329" s="111"/>
      <c r="N2329" s="111"/>
      <c r="O2329" s="111"/>
      <c r="P2329" s="111"/>
      <c r="Q2329" s="111"/>
      <c r="R2329" s="111"/>
      <c r="S2329" s="111"/>
      <c r="T2329" s="111"/>
      <c r="U2329" s="111"/>
      <c r="V2329" s="111"/>
      <c r="W2329" s="1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</row>
    <row r="2330" spans="1:78" s="45" customFormat="1" x14ac:dyDescent="0.2">
      <c r="A2330" s="111"/>
      <c r="B2330" s="111"/>
      <c r="C2330" s="111"/>
      <c r="D2330" s="111"/>
      <c r="E2330" s="111"/>
      <c r="F2330" s="111"/>
      <c r="G2330" s="111"/>
      <c r="H2330" s="111"/>
      <c r="I2330" s="111"/>
      <c r="J2330" s="111"/>
      <c r="K2330" s="111"/>
      <c r="L2330" s="111"/>
      <c r="M2330" s="111"/>
      <c r="N2330" s="111"/>
      <c r="O2330" s="111"/>
      <c r="P2330" s="111"/>
      <c r="Q2330" s="111"/>
      <c r="R2330" s="111"/>
      <c r="S2330" s="111"/>
      <c r="T2330" s="111"/>
      <c r="U2330" s="111"/>
      <c r="V2330" s="111"/>
      <c r="W2330" s="1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</row>
    <row r="2331" spans="1:78" s="45" customFormat="1" x14ac:dyDescent="0.2">
      <c r="A2331" s="111"/>
      <c r="B2331" s="111"/>
      <c r="C2331" s="111"/>
      <c r="D2331" s="111"/>
      <c r="E2331" s="111"/>
      <c r="F2331" s="111"/>
      <c r="G2331" s="111"/>
      <c r="H2331" s="111"/>
      <c r="I2331" s="111"/>
      <c r="J2331" s="111"/>
      <c r="K2331" s="111"/>
      <c r="L2331" s="111"/>
      <c r="M2331" s="111"/>
      <c r="N2331" s="111"/>
      <c r="O2331" s="111"/>
      <c r="P2331" s="111"/>
      <c r="Q2331" s="111"/>
      <c r="R2331" s="111"/>
      <c r="S2331" s="111"/>
      <c r="T2331" s="111"/>
      <c r="U2331" s="111"/>
      <c r="V2331" s="111"/>
      <c r="W2331" s="1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</row>
    <row r="2332" spans="1:78" s="45" customFormat="1" x14ac:dyDescent="0.2">
      <c r="A2332" s="111"/>
      <c r="B2332" s="111"/>
      <c r="C2332" s="111"/>
      <c r="D2332" s="111"/>
      <c r="E2332" s="111"/>
      <c r="F2332" s="111"/>
      <c r="G2332" s="111"/>
      <c r="H2332" s="111"/>
      <c r="I2332" s="111"/>
      <c r="J2332" s="111"/>
      <c r="K2332" s="111"/>
      <c r="L2332" s="111"/>
      <c r="M2332" s="111"/>
      <c r="N2332" s="111"/>
      <c r="O2332" s="111"/>
      <c r="P2332" s="111"/>
      <c r="Q2332" s="111"/>
      <c r="R2332" s="111"/>
      <c r="S2332" s="111"/>
      <c r="T2332" s="111"/>
      <c r="U2332" s="111"/>
      <c r="V2332" s="111"/>
      <c r="W2332" s="1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</row>
    <row r="2333" spans="1:78" s="45" customFormat="1" x14ac:dyDescent="0.2">
      <c r="A2333" s="111"/>
      <c r="B2333" s="111"/>
      <c r="C2333" s="111"/>
      <c r="D2333" s="111"/>
      <c r="E2333" s="111"/>
      <c r="F2333" s="111"/>
      <c r="G2333" s="111"/>
      <c r="H2333" s="111"/>
      <c r="I2333" s="111"/>
      <c r="J2333" s="111"/>
      <c r="K2333" s="111"/>
      <c r="L2333" s="111"/>
      <c r="M2333" s="111"/>
      <c r="N2333" s="111"/>
      <c r="O2333" s="111"/>
      <c r="P2333" s="111"/>
      <c r="Q2333" s="111"/>
      <c r="R2333" s="111"/>
      <c r="S2333" s="111"/>
      <c r="T2333" s="111"/>
      <c r="U2333" s="111"/>
      <c r="V2333" s="111"/>
      <c r="W2333" s="1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</row>
    <row r="2334" spans="1:78" s="45" customFormat="1" x14ac:dyDescent="0.2">
      <c r="A2334" s="111"/>
      <c r="B2334" s="111"/>
      <c r="C2334" s="111"/>
      <c r="D2334" s="111"/>
      <c r="E2334" s="111"/>
      <c r="F2334" s="111"/>
      <c r="G2334" s="111"/>
      <c r="H2334" s="111"/>
      <c r="I2334" s="111"/>
      <c r="J2334" s="111"/>
      <c r="K2334" s="111"/>
      <c r="L2334" s="111"/>
      <c r="M2334" s="111"/>
      <c r="N2334" s="111"/>
      <c r="O2334" s="111"/>
      <c r="P2334" s="111"/>
      <c r="Q2334" s="111"/>
      <c r="R2334" s="111"/>
      <c r="S2334" s="111"/>
      <c r="T2334" s="111"/>
      <c r="U2334" s="111"/>
      <c r="V2334" s="111"/>
      <c r="W2334" s="1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</row>
    <row r="2335" spans="1:78" s="45" customFormat="1" x14ac:dyDescent="0.2">
      <c r="A2335" s="111"/>
      <c r="B2335" s="111"/>
      <c r="C2335" s="111"/>
      <c r="D2335" s="111"/>
      <c r="E2335" s="111"/>
      <c r="F2335" s="111"/>
      <c r="G2335" s="111"/>
      <c r="H2335" s="111"/>
      <c r="I2335" s="111"/>
      <c r="J2335" s="111"/>
      <c r="K2335" s="111"/>
      <c r="L2335" s="111"/>
      <c r="M2335" s="111"/>
      <c r="N2335" s="111"/>
      <c r="O2335" s="111"/>
      <c r="P2335" s="111"/>
      <c r="Q2335" s="111"/>
      <c r="R2335" s="111"/>
      <c r="S2335" s="111"/>
      <c r="T2335" s="111"/>
      <c r="U2335" s="111"/>
      <c r="V2335" s="111"/>
      <c r="W2335" s="1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</row>
    <row r="2336" spans="1:78" s="45" customFormat="1" x14ac:dyDescent="0.2">
      <c r="A2336" s="111"/>
      <c r="B2336" s="111"/>
      <c r="C2336" s="111"/>
      <c r="D2336" s="111"/>
      <c r="E2336" s="111"/>
      <c r="F2336" s="111"/>
      <c r="G2336" s="111"/>
      <c r="H2336" s="111"/>
      <c r="I2336" s="111"/>
      <c r="J2336" s="111"/>
      <c r="K2336" s="111"/>
      <c r="L2336" s="111"/>
      <c r="M2336" s="111"/>
      <c r="N2336" s="111"/>
      <c r="O2336" s="111"/>
      <c r="P2336" s="111"/>
      <c r="Q2336" s="111"/>
      <c r="R2336" s="111"/>
      <c r="S2336" s="111"/>
      <c r="T2336" s="111"/>
      <c r="U2336" s="111"/>
      <c r="V2336" s="111"/>
      <c r="W2336" s="1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</row>
    <row r="2337" spans="1:78" s="45" customFormat="1" x14ac:dyDescent="0.2">
      <c r="A2337" s="111"/>
      <c r="B2337" s="111"/>
      <c r="C2337" s="111"/>
      <c r="D2337" s="111"/>
      <c r="E2337" s="111"/>
      <c r="F2337" s="111"/>
      <c r="G2337" s="111"/>
      <c r="H2337" s="111"/>
      <c r="I2337" s="111"/>
      <c r="J2337" s="111"/>
      <c r="K2337" s="111"/>
      <c r="L2337" s="111"/>
      <c r="M2337" s="111"/>
      <c r="N2337" s="111"/>
      <c r="O2337" s="111"/>
      <c r="P2337" s="111"/>
      <c r="Q2337" s="111"/>
      <c r="R2337" s="111"/>
      <c r="S2337" s="111"/>
      <c r="T2337" s="111"/>
      <c r="U2337" s="111"/>
      <c r="V2337" s="111"/>
      <c r="W2337" s="1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</row>
    <row r="2338" spans="1:78" s="45" customFormat="1" x14ac:dyDescent="0.2">
      <c r="A2338" s="111"/>
      <c r="B2338" s="111"/>
      <c r="C2338" s="111"/>
      <c r="D2338" s="111"/>
      <c r="E2338" s="111"/>
      <c r="F2338" s="111"/>
      <c r="G2338" s="111"/>
      <c r="H2338" s="111"/>
      <c r="I2338" s="111"/>
      <c r="J2338" s="111"/>
      <c r="K2338" s="111"/>
      <c r="L2338" s="111"/>
      <c r="M2338" s="111"/>
      <c r="N2338" s="111"/>
      <c r="O2338" s="111"/>
      <c r="P2338" s="111"/>
      <c r="Q2338" s="111"/>
      <c r="R2338" s="111"/>
      <c r="S2338" s="111"/>
      <c r="T2338" s="111"/>
      <c r="U2338" s="111"/>
      <c r="V2338" s="111"/>
      <c r="W2338" s="1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</row>
    <row r="2339" spans="1:78" s="45" customFormat="1" x14ac:dyDescent="0.2">
      <c r="A2339" s="111"/>
      <c r="B2339" s="111"/>
      <c r="C2339" s="111"/>
      <c r="D2339" s="111"/>
      <c r="E2339" s="111"/>
      <c r="F2339" s="111"/>
      <c r="G2339" s="111"/>
      <c r="H2339" s="111"/>
      <c r="I2339" s="111"/>
      <c r="J2339" s="111"/>
      <c r="K2339" s="111"/>
      <c r="L2339" s="111"/>
      <c r="M2339" s="111"/>
      <c r="N2339" s="111"/>
      <c r="O2339" s="111"/>
      <c r="P2339" s="111"/>
      <c r="Q2339" s="111"/>
      <c r="R2339" s="111"/>
      <c r="S2339" s="111"/>
      <c r="T2339" s="111"/>
      <c r="U2339" s="111"/>
      <c r="V2339" s="111"/>
      <c r="W2339" s="1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</row>
    <row r="2340" spans="1:78" s="45" customFormat="1" x14ac:dyDescent="0.2">
      <c r="A2340" s="111"/>
      <c r="B2340" s="111"/>
      <c r="C2340" s="111"/>
      <c r="D2340" s="111"/>
      <c r="E2340" s="111"/>
      <c r="F2340" s="111"/>
      <c r="G2340" s="111"/>
      <c r="H2340" s="111"/>
      <c r="I2340" s="111"/>
      <c r="J2340" s="111"/>
      <c r="K2340" s="111"/>
      <c r="L2340" s="111"/>
      <c r="M2340" s="111"/>
      <c r="N2340" s="111"/>
      <c r="O2340" s="111"/>
      <c r="P2340" s="111"/>
      <c r="Q2340" s="111"/>
      <c r="R2340" s="111"/>
      <c r="S2340" s="111"/>
      <c r="T2340" s="111"/>
      <c r="U2340" s="111"/>
      <c r="V2340" s="111"/>
      <c r="W2340" s="1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</row>
    <row r="2341" spans="1:78" s="45" customFormat="1" x14ac:dyDescent="0.2">
      <c r="A2341" s="111"/>
      <c r="B2341" s="111"/>
      <c r="C2341" s="111"/>
      <c r="D2341" s="111"/>
      <c r="E2341" s="111"/>
      <c r="F2341" s="111"/>
      <c r="G2341" s="111"/>
      <c r="H2341" s="111"/>
      <c r="I2341" s="111"/>
      <c r="J2341" s="111"/>
      <c r="K2341" s="111"/>
      <c r="L2341" s="111"/>
      <c r="M2341" s="111"/>
      <c r="N2341" s="111"/>
      <c r="O2341" s="111"/>
      <c r="P2341" s="111"/>
      <c r="Q2341" s="111"/>
      <c r="R2341" s="111"/>
      <c r="S2341" s="111"/>
      <c r="T2341" s="111"/>
      <c r="U2341" s="111"/>
      <c r="V2341" s="111"/>
      <c r="W2341" s="1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</row>
    <row r="2342" spans="1:78" s="45" customFormat="1" x14ac:dyDescent="0.2">
      <c r="A2342" s="111"/>
      <c r="B2342" s="111"/>
      <c r="C2342" s="111"/>
      <c r="D2342" s="111"/>
      <c r="E2342" s="111"/>
      <c r="F2342" s="111"/>
      <c r="G2342" s="111"/>
      <c r="H2342" s="111"/>
      <c r="I2342" s="111"/>
      <c r="J2342" s="111"/>
      <c r="K2342" s="111"/>
      <c r="L2342" s="111"/>
      <c r="M2342" s="111"/>
      <c r="N2342" s="111"/>
      <c r="O2342" s="111"/>
      <c r="P2342" s="111"/>
      <c r="Q2342" s="111"/>
      <c r="R2342" s="111"/>
      <c r="S2342" s="111"/>
      <c r="T2342" s="111"/>
      <c r="U2342" s="111"/>
      <c r="V2342" s="111"/>
      <c r="W2342" s="1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</row>
    <row r="2343" spans="1:78" s="45" customFormat="1" x14ac:dyDescent="0.2">
      <c r="A2343" s="111"/>
      <c r="B2343" s="111"/>
      <c r="C2343" s="111"/>
      <c r="D2343" s="111"/>
      <c r="E2343" s="111"/>
      <c r="F2343" s="111"/>
      <c r="G2343" s="111"/>
      <c r="H2343" s="111"/>
      <c r="I2343" s="111"/>
      <c r="J2343" s="111"/>
      <c r="K2343" s="111"/>
      <c r="L2343" s="111"/>
      <c r="M2343" s="111"/>
      <c r="N2343" s="111"/>
      <c r="O2343" s="111"/>
      <c r="P2343" s="111"/>
      <c r="Q2343" s="111"/>
      <c r="R2343" s="111"/>
      <c r="S2343" s="111"/>
      <c r="T2343" s="111"/>
      <c r="U2343" s="111"/>
      <c r="V2343" s="111"/>
      <c r="W2343" s="1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</row>
    <row r="2344" spans="1:78" s="45" customFormat="1" x14ac:dyDescent="0.2">
      <c r="A2344" s="111"/>
      <c r="B2344" s="111"/>
      <c r="C2344" s="111"/>
      <c r="D2344" s="111"/>
      <c r="E2344" s="111"/>
      <c r="F2344" s="111"/>
      <c r="G2344" s="111"/>
      <c r="H2344" s="111"/>
      <c r="I2344" s="111"/>
      <c r="J2344" s="111"/>
      <c r="K2344" s="111"/>
      <c r="L2344" s="111"/>
      <c r="M2344" s="111"/>
      <c r="N2344" s="111"/>
      <c r="O2344" s="111"/>
      <c r="P2344" s="111"/>
      <c r="Q2344" s="111"/>
      <c r="R2344" s="111"/>
      <c r="S2344" s="111"/>
      <c r="T2344" s="111"/>
      <c r="U2344" s="111"/>
      <c r="V2344" s="111"/>
      <c r="W2344" s="1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</row>
    <row r="2345" spans="1:78" s="45" customFormat="1" x14ac:dyDescent="0.2">
      <c r="A2345" s="111"/>
      <c r="B2345" s="111"/>
      <c r="C2345" s="111"/>
      <c r="D2345" s="111"/>
      <c r="E2345" s="111"/>
      <c r="F2345" s="111"/>
      <c r="G2345" s="111"/>
      <c r="H2345" s="111"/>
      <c r="I2345" s="111"/>
      <c r="J2345" s="111"/>
      <c r="K2345" s="111"/>
      <c r="L2345" s="111"/>
      <c r="M2345" s="111"/>
      <c r="N2345" s="111"/>
      <c r="O2345" s="111"/>
      <c r="P2345" s="111"/>
      <c r="Q2345" s="111"/>
      <c r="R2345" s="111"/>
      <c r="S2345" s="111"/>
      <c r="T2345" s="111"/>
      <c r="U2345" s="111"/>
      <c r="V2345" s="111"/>
      <c r="W2345" s="1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</row>
    <row r="2346" spans="1:78" s="45" customFormat="1" x14ac:dyDescent="0.2">
      <c r="A2346" s="111"/>
      <c r="B2346" s="111"/>
      <c r="C2346" s="111"/>
      <c r="D2346" s="111"/>
      <c r="E2346" s="111"/>
      <c r="F2346" s="111"/>
      <c r="G2346" s="111"/>
      <c r="H2346" s="111"/>
      <c r="I2346" s="111"/>
      <c r="J2346" s="111"/>
      <c r="K2346" s="111"/>
      <c r="L2346" s="111"/>
      <c r="M2346" s="111"/>
      <c r="N2346" s="111"/>
      <c r="O2346" s="111"/>
      <c r="P2346" s="111"/>
      <c r="Q2346" s="111"/>
      <c r="R2346" s="111"/>
      <c r="S2346" s="111"/>
      <c r="T2346" s="111"/>
      <c r="U2346" s="111"/>
      <c r="V2346" s="111"/>
      <c r="W2346" s="1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</row>
    <row r="2347" spans="1:78" s="45" customFormat="1" x14ac:dyDescent="0.2">
      <c r="A2347" s="111"/>
      <c r="B2347" s="111"/>
      <c r="C2347" s="111"/>
      <c r="D2347" s="111"/>
      <c r="E2347" s="111"/>
      <c r="F2347" s="111"/>
      <c r="G2347" s="111"/>
      <c r="H2347" s="111"/>
      <c r="I2347" s="111"/>
      <c r="J2347" s="111"/>
      <c r="K2347" s="111"/>
      <c r="L2347" s="111"/>
      <c r="M2347" s="111"/>
      <c r="N2347" s="111"/>
      <c r="O2347" s="111"/>
      <c r="P2347" s="111"/>
      <c r="Q2347" s="111"/>
      <c r="R2347" s="111"/>
      <c r="S2347" s="111"/>
      <c r="T2347" s="111"/>
      <c r="U2347" s="111"/>
      <c r="V2347" s="111"/>
      <c r="W2347" s="1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</row>
    <row r="2348" spans="1:78" s="45" customFormat="1" x14ac:dyDescent="0.2">
      <c r="A2348" s="111"/>
      <c r="B2348" s="111"/>
      <c r="C2348" s="111"/>
      <c r="D2348" s="111"/>
      <c r="E2348" s="111"/>
      <c r="F2348" s="111"/>
      <c r="G2348" s="111"/>
      <c r="H2348" s="111"/>
      <c r="I2348" s="111"/>
      <c r="J2348" s="111"/>
      <c r="K2348" s="111"/>
      <c r="L2348" s="111"/>
      <c r="M2348" s="111"/>
      <c r="N2348" s="111"/>
      <c r="O2348" s="111"/>
      <c r="P2348" s="111"/>
      <c r="Q2348" s="111"/>
      <c r="R2348" s="111"/>
      <c r="S2348" s="111"/>
      <c r="T2348" s="111"/>
      <c r="U2348" s="111"/>
      <c r="V2348" s="111"/>
      <c r="W2348" s="1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</row>
    <row r="2349" spans="1:78" s="45" customFormat="1" x14ac:dyDescent="0.2">
      <c r="A2349" s="111"/>
      <c r="B2349" s="111"/>
      <c r="C2349" s="111"/>
      <c r="D2349" s="111"/>
      <c r="E2349" s="111"/>
      <c r="F2349" s="111"/>
      <c r="G2349" s="111"/>
      <c r="H2349" s="111"/>
      <c r="I2349" s="111"/>
      <c r="J2349" s="111"/>
      <c r="K2349" s="111"/>
      <c r="L2349" s="111"/>
      <c r="M2349" s="111"/>
      <c r="N2349" s="111"/>
      <c r="O2349" s="111"/>
      <c r="P2349" s="111"/>
      <c r="Q2349" s="111"/>
      <c r="R2349" s="111"/>
      <c r="S2349" s="111"/>
      <c r="T2349" s="111"/>
      <c r="U2349" s="111"/>
      <c r="V2349" s="111"/>
      <c r="W2349" s="1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</row>
    <row r="2350" spans="1:78" s="45" customFormat="1" x14ac:dyDescent="0.2">
      <c r="A2350" s="111"/>
      <c r="B2350" s="111"/>
      <c r="C2350" s="111"/>
      <c r="D2350" s="111"/>
      <c r="E2350" s="111"/>
      <c r="F2350" s="111"/>
      <c r="G2350" s="111"/>
      <c r="H2350" s="111"/>
      <c r="I2350" s="111"/>
      <c r="J2350" s="111"/>
      <c r="K2350" s="111"/>
      <c r="L2350" s="111"/>
      <c r="M2350" s="111"/>
      <c r="N2350" s="111"/>
      <c r="O2350" s="111"/>
      <c r="P2350" s="111"/>
      <c r="Q2350" s="111"/>
      <c r="R2350" s="111"/>
      <c r="S2350" s="111"/>
      <c r="T2350" s="111"/>
      <c r="U2350" s="111"/>
      <c r="V2350" s="111"/>
      <c r="W2350" s="1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</row>
    <row r="2351" spans="1:78" s="45" customFormat="1" x14ac:dyDescent="0.2">
      <c r="A2351" s="111"/>
      <c r="B2351" s="111"/>
      <c r="C2351" s="111"/>
      <c r="D2351" s="111"/>
      <c r="E2351" s="111"/>
      <c r="F2351" s="111"/>
      <c r="G2351" s="111"/>
      <c r="H2351" s="111"/>
      <c r="I2351" s="111"/>
      <c r="J2351" s="111"/>
      <c r="K2351" s="111"/>
      <c r="L2351" s="111"/>
      <c r="M2351" s="111"/>
      <c r="N2351" s="111"/>
      <c r="O2351" s="111"/>
      <c r="P2351" s="111"/>
      <c r="Q2351" s="111"/>
      <c r="R2351" s="111"/>
      <c r="S2351" s="111"/>
      <c r="T2351" s="111"/>
      <c r="U2351" s="111"/>
      <c r="V2351" s="111"/>
      <c r="W2351" s="1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</row>
    <row r="2352" spans="1:78" s="45" customFormat="1" x14ac:dyDescent="0.2">
      <c r="A2352" s="111"/>
      <c r="B2352" s="111"/>
      <c r="C2352" s="111"/>
      <c r="D2352" s="111"/>
      <c r="E2352" s="111"/>
      <c r="F2352" s="111"/>
      <c r="G2352" s="111"/>
      <c r="H2352" s="111"/>
      <c r="I2352" s="111"/>
      <c r="J2352" s="111"/>
      <c r="K2352" s="111"/>
      <c r="L2352" s="111"/>
      <c r="M2352" s="111"/>
      <c r="N2352" s="111"/>
      <c r="O2352" s="111"/>
      <c r="P2352" s="111"/>
      <c r="Q2352" s="111"/>
      <c r="R2352" s="111"/>
      <c r="S2352" s="111"/>
      <c r="T2352" s="111"/>
      <c r="U2352" s="111"/>
      <c r="V2352" s="111"/>
      <c r="W2352" s="1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</row>
    <row r="2353" spans="1:78" s="45" customFormat="1" x14ac:dyDescent="0.2">
      <c r="A2353" s="111"/>
      <c r="B2353" s="111"/>
      <c r="C2353" s="111"/>
      <c r="D2353" s="111"/>
      <c r="E2353" s="111"/>
      <c r="F2353" s="111"/>
      <c r="G2353" s="111"/>
      <c r="H2353" s="111"/>
      <c r="I2353" s="111"/>
      <c r="J2353" s="111"/>
      <c r="K2353" s="111"/>
      <c r="L2353" s="111"/>
      <c r="M2353" s="111"/>
      <c r="N2353" s="111"/>
      <c r="O2353" s="111"/>
      <c r="P2353" s="111"/>
      <c r="Q2353" s="111"/>
      <c r="R2353" s="111"/>
      <c r="S2353" s="111"/>
      <c r="T2353" s="111"/>
      <c r="U2353" s="111"/>
      <c r="V2353" s="111"/>
      <c r="W2353" s="1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</row>
    <row r="2354" spans="1:78" s="45" customFormat="1" x14ac:dyDescent="0.2">
      <c r="A2354" s="111"/>
      <c r="B2354" s="111"/>
      <c r="C2354" s="111"/>
      <c r="D2354" s="111"/>
      <c r="E2354" s="111"/>
      <c r="F2354" s="111"/>
      <c r="G2354" s="111"/>
      <c r="H2354" s="111"/>
      <c r="I2354" s="111"/>
      <c r="J2354" s="111"/>
      <c r="K2354" s="111"/>
      <c r="L2354" s="111"/>
      <c r="M2354" s="111"/>
      <c r="N2354" s="111"/>
      <c r="O2354" s="111"/>
      <c r="P2354" s="111"/>
      <c r="Q2354" s="111"/>
      <c r="R2354" s="111"/>
      <c r="S2354" s="111"/>
      <c r="T2354" s="111"/>
      <c r="U2354" s="111"/>
      <c r="V2354" s="111"/>
      <c r="W2354" s="1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</row>
    <row r="2355" spans="1:78" s="45" customFormat="1" x14ac:dyDescent="0.2">
      <c r="A2355" s="111"/>
      <c r="B2355" s="111"/>
      <c r="C2355" s="111"/>
      <c r="D2355" s="111"/>
      <c r="E2355" s="111"/>
      <c r="F2355" s="111"/>
      <c r="G2355" s="111"/>
      <c r="H2355" s="111"/>
      <c r="I2355" s="111"/>
      <c r="J2355" s="111"/>
      <c r="K2355" s="111"/>
      <c r="L2355" s="111"/>
      <c r="M2355" s="111"/>
      <c r="N2355" s="111"/>
      <c r="O2355" s="111"/>
      <c r="P2355" s="111"/>
      <c r="Q2355" s="111"/>
      <c r="R2355" s="111"/>
      <c r="S2355" s="111"/>
      <c r="T2355" s="111"/>
      <c r="U2355" s="111"/>
      <c r="V2355" s="111"/>
      <c r="W2355" s="1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</row>
    <row r="2356" spans="1:78" s="45" customFormat="1" x14ac:dyDescent="0.2">
      <c r="A2356" s="111"/>
      <c r="B2356" s="111"/>
      <c r="C2356" s="111"/>
      <c r="D2356" s="111"/>
      <c r="E2356" s="111"/>
      <c r="F2356" s="111"/>
      <c r="G2356" s="111"/>
      <c r="H2356" s="111"/>
      <c r="I2356" s="111"/>
      <c r="J2356" s="111"/>
      <c r="K2356" s="111"/>
      <c r="L2356" s="111"/>
      <c r="M2356" s="111"/>
      <c r="N2356" s="111"/>
      <c r="O2356" s="111"/>
      <c r="P2356" s="111"/>
      <c r="Q2356" s="111"/>
      <c r="R2356" s="111"/>
      <c r="S2356" s="111"/>
      <c r="T2356" s="111"/>
      <c r="U2356" s="111"/>
      <c r="V2356" s="111"/>
      <c r="W2356" s="1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</row>
    <row r="2357" spans="1:78" s="45" customFormat="1" x14ac:dyDescent="0.2">
      <c r="A2357" s="111"/>
      <c r="B2357" s="111"/>
      <c r="C2357" s="111"/>
      <c r="D2357" s="111"/>
      <c r="E2357" s="111"/>
      <c r="F2357" s="111"/>
      <c r="G2357" s="111"/>
      <c r="H2357" s="111"/>
      <c r="I2357" s="111"/>
      <c r="J2357" s="111"/>
      <c r="K2357" s="111"/>
      <c r="L2357" s="111"/>
      <c r="M2357" s="111"/>
      <c r="N2357" s="111"/>
      <c r="O2357" s="111"/>
      <c r="P2357" s="111"/>
      <c r="Q2357" s="111"/>
      <c r="R2357" s="111"/>
      <c r="S2357" s="111"/>
      <c r="T2357" s="111"/>
      <c r="U2357" s="111"/>
      <c r="V2357" s="111"/>
      <c r="W2357" s="1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</row>
    <row r="2358" spans="1:78" s="45" customFormat="1" x14ac:dyDescent="0.2">
      <c r="A2358" s="111"/>
      <c r="B2358" s="111"/>
      <c r="C2358" s="111"/>
      <c r="D2358" s="111"/>
      <c r="E2358" s="111"/>
      <c r="F2358" s="111"/>
      <c r="G2358" s="111"/>
      <c r="H2358" s="111"/>
      <c r="I2358" s="111"/>
      <c r="J2358" s="111"/>
      <c r="K2358" s="111"/>
      <c r="L2358" s="111"/>
      <c r="M2358" s="111"/>
      <c r="N2358" s="111"/>
      <c r="O2358" s="111"/>
      <c r="P2358" s="111"/>
      <c r="Q2358" s="111"/>
      <c r="R2358" s="111"/>
      <c r="S2358" s="111"/>
      <c r="T2358" s="111"/>
      <c r="U2358" s="111"/>
      <c r="V2358" s="111"/>
      <c r="W2358" s="1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</row>
    <row r="2359" spans="1:78" s="45" customFormat="1" x14ac:dyDescent="0.2">
      <c r="A2359" s="111"/>
      <c r="B2359" s="111"/>
      <c r="C2359" s="111"/>
      <c r="D2359" s="111"/>
      <c r="E2359" s="111"/>
      <c r="F2359" s="111"/>
      <c r="G2359" s="111"/>
      <c r="H2359" s="111"/>
      <c r="I2359" s="111"/>
      <c r="J2359" s="111"/>
      <c r="K2359" s="111"/>
      <c r="L2359" s="111"/>
      <c r="M2359" s="111"/>
      <c r="N2359" s="111"/>
      <c r="O2359" s="111"/>
      <c r="P2359" s="111"/>
      <c r="Q2359" s="111"/>
      <c r="R2359" s="111"/>
      <c r="S2359" s="111"/>
      <c r="T2359" s="111"/>
      <c r="U2359" s="111"/>
      <c r="V2359" s="111"/>
      <c r="W2359" s="1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</row>
    <row r="2360" spans="1:78" s="45" customFormat="1" x14ac:dyDescent="0.2">
      <c r="A2360" s="111"/>
      <c r="B2360" s="111"/>
      <c r="C2360" s="111"/>
      <c r="D2360" s="111"/>
      <c r="E2360" s="111"/>
      <c r="F2360" s="111"/>
      <c r="G2360" s="111"/>
      <c r="H2360" s="111"/>
      <c r="I2360" s="111"/>
      <c r="J2360" s="111"/>
      <c r="K2360" s="111"/>
      <c r="L2360" s="111"/>
      <c r="M2360" s="111"/>
      <c r="N2360" s="111"/>
      <c r="O2360" s="111"/>
      <c r="P2360" s="111"/>
      <c r="Q2360" s="111"/>
      <c r="R2360" s="111"/>
      <c r="S2360" s="111"/>
      <c r="T2360" s="111"/>
      <c r="U2360" s="111"/>
      <c r="V2360" s="111"/>
      <c r="W2360" s="1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</row>
    <row r="2361" spans="1:78" s="45" customFormat="1" x14ac:dyDescent="0.2">
      <c r="A2361" s="111"/>
      <c r="B2361" s="111"/>
      <c r="C2361" s="111"/>
      <c r="D2361" s="111"/>
      <c r="E2361" s="111"/>
      <c r="F2361" s="111"/>
      <c r="G2361" s="111"/>
      <c r="H2361" s="111"/>
      <c r="I2361" s="111"/>
      <c r="J2361" s="111"/>
      <c r="K2361" s="111"/>
      <c r="L2361" s="111"/>
      <c r="M2361" s="111"/>
      <c r="N2361" s="111"/>
      <c r="O2361" s="111"/>
      <c r="P2361" s="111"/>
      <c r="Q2361" s="111"/>
      <c r="R2361" s="111"/>
      <c r="S2361" s="111"/>
      <c r="T2361" s="111"/>
      <c r="U2361" s="111"/>
      <c r="V2361" s="111"/>
      <c r="W2361" s="1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</row>
    <row r="2362" spans="1:78" s="45" customFormat="1" x14ac:dyDescent="0.2">
      <c r="A2362" s="111"/>
      <c r="B2362" s="111"/>
      <c r="C2362" s="111"/>
      <c r="D2362" s="111"/>
      <c r="E2362" s="111"/>
      <c r="F2362" s="111"/>
      <c r="G2362" s="111"/>
      <c r="H2362" s="111"/>
      <c r="I2362" s="111"/>
      <c r="J2362" s="111"/>
      <c r="K2362" s="111"/>
      <c r="L2362" s="111"/>
      <c r="M2362" s="111"/>
      <c r="N2362" s="111"/>
      <c r="O2362" s="111"/>
      <c r="P2362" s="111"/>
      <c r="Q2362" s="111"/>
      <c r="R2362" s="111"/>
      <c r="S2362" s="111"/>
      <c r="T2362" s="111"/>
      <c r="U2362" s="111"/>
      <c r="V2362" s="111"/>
      <c r="W2362" s="1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</row>
    <row r="2363" spans="1:78" s="45" customFormat="1" x14ac:dyDescent="0.2">
      <c r="A2363" s="111"/>
      <c r="B2363" s="111"/>
      <c r="C2363" s="111"/>
      <c r="D2363" s="111"/>
      <c r="E2363" s="111"/>
      <c r="F2363" s="111"/>
      <c r="G2363" s="111"/>
      <c r="H2363" s="111"/>
      <c r="I2363" s="111"/>
      <c r="J2363" s="111"/>
      <c r="K2363" s="111"/>
      <c r="L2363" s="111"/>
      <c r="M2363" s="111"/>
      <c r="N2363" s="111"/>
      <c r="O2363" s="111"/>
      <c r="P2363" s="111"/>
      <c r="Q2363" s="111"/>
      <c r="R2363" s="111"/>
      <c r="S2363" s="111"/>
      <c r="T2363" s="111"/>
      <c r="U2363" s="111"/>
      <c r="V2363" s="111"/>
      <c r="W2363" s="1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</row>
    <row r="2364" spans="1:78" s="45" customFormat="1" x14ac:dyDescent="0.2">
      <c r="A2364" s="111"/>
      <c r="B2364" s="111"/>
      <c r="C2364" s="111"/>
      <c r="D2364" s="111"/>
      <c r="E2364" s="111"/>
      <c r="F2364" s="111"/>
      <c r="G2364" s="111"/>
      <c r="H2364" s="111"/>
      <c r="I2364" s="111"/>
      <c r="J2364" s="111"/>
      <c r="K2364" s="111"/>
      <c r="L2364" s="111"/>
      <c r="M2364" s="111"/>
      <c r="N2364" s="111"/>
      <c r="O2364" s="111"/>
      <c r="P2364" s="111"/>
      <c r="Q2364" s="111"/>
      <c r="R2364" s="111"/>
      <c r="S2364" s="111"/>
      <c r="T2364" s="111"/>
      <c r="U2364" s="111"/>
      <c r="V2364" s="111"/>
      <c r="W2364" s="1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</row>
    <row r="2365" spans="1:78" s="45" customFormat="1" x14ac:dyDescent="0.2">
      <c r="A2365" s="111"/>
      <c r="B2365" s="111"/>
      <c r="C2365" s="111"/>
      <c r="D2365" s="111"/>
      <c r="E2365" s="111"/>
      <c r="F2365" s="111"/>
      <c r="G2365" s="111"/>
      <c r="H2365" s="111"/>
      <c r="I2365" s="111"/>
      <c r="J2365" s="111"/>
      <c r="K2365" s="111"/>
      <c r="L2365" s="111"/>
      <c r="M2365" s="111"/>
      <c r="N2365" s="111"/>
      <c r="O2365" s="111"/>
      <c r="P2365" s="111"/>
      <c r="Q2365" s="111"/>
      <c r="R2365" s="111"/>
      <c r="S2365" s="111"/>
      <c r="T2365" s="111"/>
      <c r="U2365" s="111"/>
      <c r="V2365" s="111"/>
      <c r="W2365" s="1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</row>
    <row r="2366" spans="1:78" s="45" customFormat="1" x14ac:dyDescent="0.2">
      <c r="A2366" s="111"/>
      <c r="B2366" s="111"/>
      <c r="C2366" s="111"/>
      <c r="D2366" s="111"/>
      <c r="E2366" s="111"/>
      <c r="F2366" s="111"/>
      <c r="G2366" s="111"/>
      <c r="H2366" s="111"/>
      <c r="I2366" s="111"/>
      <c r="J2366" s="111"/>
      <c r="K2366" s="111"/>
      <c r="L2366" s="111"/>
      <c r="M2366" s="111"/>
      <c r="N2366" s="111"/>
      <c r="O2366" s="111"/>
      <c r="P2366" s="111"/>
      <c r="Q2366" s="111"/>
      <c r="R2366" s="111"/>
      <c r="S2366" s="111"/>
      <c r="T2366" s="111"/>
      <c r="U2366" s="111"/>
      <c r="V2366" s="111"/>
      <c r="W2366" s="1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</row>
    <row r="2367" spans="1:78" s="45" customFormat="1" x14ac:dyDescent="0.2">
      <c r="A2367" s="111"/>
      <c r="B2367" s="111"/>
      <c r="C2367" s="111"/>
      <c r="D2367" s="111"/>
      <c r="E2367" s="111"/>
      <c r="F2367" s="111"/>
      <c r="G2367" s="111"/>
      <c r="H2367" s="111"/>
      <c r="I2367" s="111"/>
      <c r="J2367" s="111"/>
      <c r="K2367" s="111"/>
      <c r="L2367" s="111"/>
      <c r="M2367" s="111"/>
      <c r="N2367" s="111"/>
      <c r="O2367" s="111"/>
      <c r="P2367" s="111"/>
      <c r="Q2367" s="111"/>
      <c r="R2367" s="111"/>
      <c r="S2367" s="111"/>
      <c r="T2367" s="111"/>
      <c r="U2367" s="111"/>
      <c r="V2367" s="111"/>
      <c r="W2367" s="1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</row>
    <row r="2368" spans="1:78" s="45" customFormat="1" x14ac:dyDescent="0.2">
      <c r="A2368" s="111"/>
      <c r="B2368" s="111"/>
      <c r="C2368" s="111"/>
      <c r="D2368" s="111"/>
      <c r="E2368" s="111"/>
      <c r="F2368" s="111"/>
      <c r="G2368" s="111"/>
      <c r="H2368" s="111"/>
      <c r="I2368" s="111"/>
      <c r="J2368" s="111"/>
      <c r="K2368" s="111"/>
      <c r="L2368" s="111"/>
      <c r="M2368" s="111"/>
      <c r="N2368" s="111"/>
      <c r="O2368" s="111"/>
      <c r="P2368" s="111"/>
      <c r="Q2368" s="111"/>
      <c r="R2368" s="111"/>
      <c r="S2368" s="111"/>
      <c r="T2368" s="111"/>
      <c r="U2368" s="111"/>
      <c r="V2368" s="111"/>
      <c r="W2368" s="1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</row>
    <row r="2369" spans="1:78" s="45" customFormat="1" x14ac:dyDescent="0.2">
      <c r="A2369" s="111"/>
      <c r="B2369" s="111"/>
      <c r="C2369" s="111"/>
      <c r="D2369" s="111"/>
      <c r="E2369" s="111"/>
      <c r="F2369" s="111"/>
      <c r="G2369" s="111"/>
      <c r="H2369" s="111"/>
      <c r="I2369" s="111"/>
      <c r="J2369" s="111"/>
      <c r="K2369" s="111"/>
      <c r="L2369" s="111"/>
      <c r="M2369" s="111"/>
      <c r="N2369" s="111"/>
      <c r="O2369" s="111"/>
      <c r="P2369" s="111"/>
      <c r="Q2369" s="111"/>
      <c r="R2369" s="111"/>
      <c r="S2369" s="111"/>
      <c r="T2369" s="111"/>
      <c r="U2369" s="111"/>
      <c r="V2369" s="111"/>
      <c r="W2369" s="1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</row>
    <row r="2370" spans="1:78" s="45" customFormat="1" x14ac:dyDescent="0.2">
      <c r="A2370" s="111"/>
      <c r="B2370" s="111"/>
      <c r="C2370" s="111"/>
      <c r="D2370" s="111"/>
      <c r="E2370" s="111"/>
      <c r="F2370" s="111"/>
      <c r="G2370" s="111"/>
      <c r="H2370" s="111"/>
      <c r="I2370" s="111"/>
      <c r="J2370" s="111"/>
      <c r="K2370" s="111"/>
      <c r="L2370" s="111"/>
      <c r="M2370" s="111"/>
      <c r="N2370" s="111"/>
      <c r="O2370" s="111"/>
      <c r="P2370" s="111"/>
      <c r="Q2370" s="111"/>
      <c r="R2370" s="111"/>
      <c r="S2370" s="111"/>
      <c r="T2370" s="111"/>
      <c r="U2370" s="111"/>
      <c r="V2370" s="111"/>
      <c r="W2370" s="1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</row>
    <row r="2371" spans="1:78" s="45" customFormat="1" x14ac:dyDescent="0.2">
      <c r="A2371" s="111"/>
      <c r="B2371" s="111"/>
      <c r="C2371" s="111"/>
      <c r="D2371" s="111"/>
      <c r="E2371" s="111"/>
      <c r="F2371" s="111"/>
      <c r="G2371" s="111"/>
      <c r="H2371" s="111"/>
      <c r="I2371" s="111"/>
      <c r="J2371" s="111"/>
      <c r="K2371" s="111"/>
      <c r="L2371" s="111"/>
      <c r="M2371" s="111"/>
      <c r="N2371" s="111"/>
      <c r="O2371" s="111"/>
      <c r="P2371" s="111"/>
      <c r="Q2371" s="111"/>
      <c r="R2371" s="111"/>
      <c r="S2371" s="111"/>
      <c r="T2371" s="111"/>
      <c r="U2371" s="111"/>
      <c r="V2371" s="111"/>
      <c r="W2371" s="1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</row>
    <row r="2372" spans="1:78" s="45" customFormat="1" x14ac:dyDescent="0.2">
      <c r="A2372" s="111"/>
      <c r="B2372" s="111"/>
      <c r="C2372" s="111"/>
      <c r="D2372" s="111"/>
      <c r="E2372" s="111"/>
      <c r="F2372" s="111"/>
      <c r="G2372" s="111"/>
      <c r="H2372" s="111"/>
      <c r="I2372" s="111"/>
      <c r="J2372" s="111"/>
      <c r="K2372" s="111"/>
      <c r="L2372" s="111"/>
      <c r="M2372" s="111"/>
      <c r="N2372" s="111"/>
      <c r="O2372" s="111"/>
      <c r="P2372" s="111"/>
      <c r="Q2372" s="111"/>
      <c r="R2372" s="111"/>
      <c r="S2372" s="111"/>
      <c r="T2372" s="111"/>
      <c r="U2372" s="111"/>
      <c r="V2372" s="111"/>
      <c r="W2372" s="1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</row>
    <row r="2373" spans="1:78" s="45" customFormat="1" x14ac:dyDescent="0.2">
      <c r="A2373" s="111"/>
      <c r="B2373" s="111"/>
      <c r="C2373" s="111"/>
      <c r="D2373" s="111"/>
      <c r="E2373" s="111"/>
      <c r="F2373" s="111"/>
      <c r="G2373" s="111"/>
      <c r="H2373" s="111"/>
      <c r="I2373" s="111"/>
      <c r="J2373" s="111"/>
      <c r="K2373" s="111"/>
      <c r="L2373" s="111"/>
      <c r="M2373" s="111"/>
      <c r="N2373" s="111"/>
      <c r="O2373" s="111"/>
      <c r="P2373" s="111"/>
      <c r="Q2373" s="111"/>
      <c r="R2373" s="111"/>
      <c r="S2373" s="111"/>
      <c r="T2373" s="111"/>
      <c r="U2373" s="111"/>
      <c r="V2373" s="111"/>
      <c r="W2373" s="1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</row>
    <row r="2374" spans="1:78" s="45" customFormat="1" x14ac:dyDescent="0.2">
      <c r="A2374" s="111"/>
      <c r="B2374" s="111"/>
      <c r="C2374" s="111"/>
      <c r="D2374" s="111"/>
      <c r="E2374" s="111"/>
      <c r="F2374" s="111"/>
      <c r="G2374" s="111"/>
      <c r="H2374" s="111"/>
      <c r="I2374" s="111"/>
      <c r="J2374" s="111"/>
      <c r="K2374" s="111"/>
      <c r="L2374" s="111"/>
      <c r="M2374" s="111"/>
      <c r="N2374" s="111"/>
      <c r="O2374" s="111"/>
      <c r="P2374" s="111"/>
      <c r="Q2374" s="111"/>
      <c r="R2374" s="111"/>
      <c r="S2374" s="111"/>
      <c r="T2374" s="111"/>
      <c r="U2374" s="111"/>
      <c r="V2374" s="111"/>
      <c r="W2374" s="1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</row>
    <row r="2375" spans="1:78" s="45" customFormat="1" x14ac:dyDescent="0.2">
      <c r="A2375" s="111"/>
      <c r="B2375" s="111"/>
      <c r="C2375" s="111"/>
      <c r="D2375" s="111"/>
      <c r="E2375" s="111"/>
      <c r="F2375" s="111"/>
      <c r="G2375" s="111"/>
      <c r="H2375" s="111"/>
      <c r="I2375" s="111"/>
      <c r="J2375" s="111"/>
      <c r="K2375" s="111"/>
      <c r="L2375" s="111"/>
      <c r="M2375" s="111"/>
      <c r="N2375" s="111"/>
      <c r="O2375" s="111"/>
      <c r="P2375" s="111"/>
      <c r="Q2375" s="111"/>
      <c r="R2375" s="111"/>
      <c r="S2375" s="111"/>
      <c r="T2375" s="111"/>
      <c r="U2375" s="111"/>
      <c r="V2375" s="111"/>
      <c r="W2375" s="1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</row>
    <row r="2376" spans="1:78" s="45" customFormat="1" x14ac:dyDescent="0.2">
      <c r="A2376" s="111"/>
      <c r="B2376" s="111"/>
      <c r="C2376" s="111"/>
      <c r="D2376" s="111"/>
      <c r="E2376" s="111"/>
      <c r="F2376" s="111"/>
      <c r="G2376" s="111"/>
      <c r="H2376" s="111"/>
      <c r="I2376" s="111"/>
      <c r="J2376" s="111"/>
      <c r="K2376" s="111"/>
      <c r="L2376" s="111"/>
      <c r="M2376" s="111"/>
      <c r="N2376" s="111"/>
      <c r="O2376" s="111"/>
      <c r="P2376" s="111"/>
      <c r="Q2376" s="111"/>
      <c r="R2376" s="111"/>
      <c r="S2376" s="111"/>
      <c r="T2376" s="111"/>
      <c r="U2376" s="111"/>
      <c r="V2376" s="111"/>
      <c r="W2376" s="1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</row>
    <row r="2377" spans="1:78" s="45" customFormat="1" x14ac:dyDescent="0.2">
      <c r="A2377" s="111"/>
      <c r="B2377" s="111"/>
      <c r="C2377" s="111"/>
      <c r="D2377" s="111"/>
      <c r="E2377" s="111"/>
      <c r="F2377" s="111"/>
      <c r="G2377" s="111"/>
      <c r="H2377" s="111"/>
      <c r="I2377" s="111"/>
      <c r="J2377" s="111"/>
      <c r="K2377" s="111"/>
      <c r="L2377" s="111"/>
      <c r="M2377" s="111"/>
      <c r="N2377" s="111"/>
      <c r="O2377" s="111"/>
      <c r="P2377" s="111"/>
      <c r="Q2377" s="111"/>
      <c r="R2377" s="111"/>
      <c r="S2377" s="111"/>
      <c r="T2377" s="111"/>
      <c r="U2377" s="111"/>
      <c r="V2377" s="111"/>
      <c r="W2377" s="1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</row>
    <row r="2378" spans="1:78" s="45" customFormat="1" x14ac:dyDescent="0.2">
      <c r="A2378" s="111"/>
      <c r="B2378" s="111"/>
      <c r="C2378" s="111"/>
      <c r="D2378" s="111"/>
      <c r="E2378" s="111"/>
      <c r="F2378" s="111"/>
      <c r="G2378" s="111"/>
      <c r="H2378" s="111"/>
      <c r="I2378" s="111"/>
      <c r="J2378" s="111"/>
      <c r="K2378" s="111"/>
      <c r="L2378" s="111"/>
      <c r="M2378" s="111"/>
      <c r="N2378" s="111"/>
      <c r="O2378" s="111"/>
      <c r="P2378" s="111"/>
      <c r="Q2378" s="111"/>
      <c r="R2378" s="111"/>
      <c r="S2378" s="111"/>
      <c r="T2378" s="111"/>
      <c r="U2378" s="111"/>
      <c r="V2378" s="111"/>
      <c r="W2378" s="1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</row>
    <row r="2379" spans="1:78" s="45" customFormat="1" x14ac:dyDescent="0.2">
      <c r="A2379" s="111"/>
      <c r="B2379" s="111"/>
      <c r="C2379" s="111"/>
      <c r="D2379" s="111"/>
      <c r="E2379" s="111"/>
      <c r="F2379" s="111"/>
      <c r="G2379" s="111"/>
      <c r="H2379" s="111"/>
      <c r="I2379" s="111"/>
      <c r="J2379" s="111"/>
      <c r="K2379" s="111"/>
      <c r="L2379" s="111"/>
      <c r="M2379" s="111"/>
      <c r="N2379" s="111"/>
      <c r="O2379" s="111"/>
      <c r="P2379" s="111"/>
      <c r="Q2379" s="111"/>
      <c r="R2379" s="111"/>
      <c r="S2379" s="111"/>
      <c r="T2379" s="111"/>
      <c r="U2379" s="111"/>
      <c r="V2379" s="111"/>
      <c r="W2379" s="1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</row>
    <row r="2380" spans="1:78" s="45" customFormat="1" x14ac:dyDescent="0.2">
      <c r="A2380" s="111"/>
      <c r="B2380" s="111"/>
      <c r="C2380" s="111"/>
      <c r="D2380" s="111"/>
      <c r="E2380" s="111"/>
      <c r="F2380" s="111"/>
      <c r="G2380" s="111"/>
      <c r="H2380" s="111"/>
      <c r="I2380" s="111"/>
      <c r="J2380" s="111"/>
      <c r="K2380" s="111"/>
      <c r="L2380" s="111"/>
      <c r="M2380" s="111"/>
      <c r="N2380" s="111"/>
      <c r="O2380" s="111"/>
      <c r="P2380" s="111"/>
      <c r="Q2380" s="111"/>
      <c r="R2380" s="111"/>
      <c r="S2380" s="111"/>
      <c r="T2380" s="111"/>
      <c r="U2380" s="111"/>
      <c r="V2380" s="111"/>
      <c r="W2380" s="1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</row>
    <row r="2381" spans="1:78" s="45" customFormat="1" x14ac:dyDescent="0.2">
      <c r="A2381" s="111"/>
      <c r="B2381" s="111"/>
      <c r="C2381" s="111"/>
      <c r="D2381" s="111"/>
      <c r="E2381" s="111"/>
      <c r="F2381" s="111"/>
      <c r="G2381" s="111"/>
      <c r="H2381" s="111"/>
      <c r="I2381" s="111"/>
      <c r="J2381" s="111"/>
      <c r="K2381" s="111"/>
      <c r="L2381" s="111"/>
      <c r="M2381" s="111"/>
      <c r="N2381" s="111"/>
      <c r="O2381" s="111"/>
      <c r="P2381" s="111"/>
      <c r="Q2381" s="111"/>
      <c r="R2381" s="111"/>
      <c r="S2381" s="111"/>
      <c r="T2381" s="111"/>
      <c r="U2381" s="111"/>
      <c r="V2381" s="111"/>
      <c r="W2381" s="1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</row>
    <row r="2382" spans="1:78" s="45" customFormat="1" x14ac:dyDescent="0.2">
      <c r="A2382" s="111"/>
      <c r="B2382" s="111"/>
      <c r="C2382" s="111"/>
      <c r="D2382" s="111"/>
      <c r="E2382" s="111"/>
      <c r="F2382" s="111"/>
      <c r="G2382" s="111"/>
      <c r="H2382" s="111"/>
      <c r="I2382" s="111"/>
      <c r="J2382" s="111"/>
      <c r="K2382" s="111"/>
      <c r="L2382" s="111"/>
      <c r="M2382" s="111"/>
      <c r="N2382" s="111"/>
      <c r="O2382" s="111"/>
      <c r="P2382" s="111"/>
      <c r="Q2382" s="111"/>
      <c r="R2382" s="111"/>
      <c r="S2382" s="111"/>
      <c r="T2382" s="111"/>
      <c r="U2382" s="111"/>
      <c r="V2382" s="111"/>
      <c r="W2382" s="1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</row>
    <row r="2383" spans="1:78" s="45" customFormat="1" x14ac:dyDescent="0.2">
      <c r="A2383" s="111"/>
      <c r="B2383" s="111"/>
      <c r="C2383" s="111"/>
      <c r="D2383" s="111"/>
      <c r="E2383" s="111"/>
      <c r="F2383" s="111"/>
      <c r="G2383" s="111"/>
      <c r="H2383" s="111"/>
      <c r="I2383" s="111"/>
      <c r="J2383" s="111"/>
      <c r="K2383" s="111"/>
      <c r="L2383" s="111"/>
      <c r="M2383" s="111"/>
      <c r="N2383" s="111"/>
      <c r="O2383" s="111"/>
      <c r="P2383" s="111"/>
      <c r="Q2383" s="111"/>
      <c r="R2383" s="111"/>
      <c r="S2383" s="111"/>
      <c r="T2383" s="111"/>
      <c r="U2383" s="111"/>
      <c r="V2383" s="111"/>
      <c r="W2383" s="1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</row>
    <row r="2384" spans="1:78" s="45" customFormat="1" x14ac:dyDescent="0.2">
      <c r="A2384" s="111"/>
      <c r="B2384" s="111"/>
      <c r="C2384" s="111"/>
      <c r="D2384" s="111"/>
      <c r="E2384" s="111"/>
      <c r="F2384" s="111"/>
      <c r="G2384" s="111"/>
      <c r="H2384" s="111"/>
      <c r="I2384" s="111"/>
      <c r="J2384" s="111"/>
      <c r="K2384" s="111"/>
      <c r="L2384" s="111"/>
      <c r="M2384" s="111"/>
      <c r="N2384" s="111"/>
      <c r="O2384" s="111"/>
      <c r="P2384" s="111"/>
      <c r="Q2384" s="111"/>
      <c r="R2384" s="111"/>
      <c r="S2384" s="111"/>
      <c r="T2384" s="111"/>
      <c r="U2384" s="111"/>
      <c r="V2384" s="111"/>
      <c r="W2384" s="1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</row>
    <row r="2385" spans="1:78" s="45" customFormat="1" x14ac:dyDescent="0.2">
      <c r="A2385" s="111"/>
      <c r="B2385" s="111"/>
      <c r="C2385" s="111"/>
      <c r="D2385" s="111"/>
      <c r="E2385" s="111"/>
      <c r="F2385" s="111"/>
      <c r="G2385" s="111"/>
      <c r="H2385" s="111"/>
      <c r="I2385" s="111"/>
      <c r="J2385" s="111"/>
      <c r="K2385" s="111"/>
      <c r="L2385" s="111"/>
      <c r="M2385" s="111"/>
      <c r="N2385" s="111"/>
      <c r="O2385" s="111"/>
      <c r="P2385" s="111"/>
      <c r="Q2385" s="111"/>
      <c r="R2385" s="111"/>
      <c r="S2385" s="111"/>
      <c r="T2385" s="111"/>
      <c r="U2385" s="111"/>
      <c r="V2385" s="111"/>
      <c r="W2385" s="1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</row>
    <row r="2386" spans="1:78" s="45" customFormat="1" x14ac:dyDescent="0.2">
      <c r="A2386" s="111"/>
      <c r="B2386" s="111"/>
      <c r="C2386" s="111"/>
      <c r="D2386" s="111"/>
      <c r="E2386" s="111"/>
      <c r="F2386" s="111"/>
      <c r="G2386" s="111"/>
      <c r="H2386" s="111"/>
      <c r="I2386" s="111"/>
      <c r="J2386" s="111"/>
      <c r="K2386" s="111"/>
      <c r="L2386" s="111"/>
      <c r="M2386" s="111"/>
      <c r="N2386" s="111"/>
      <c r="O2386" s="111"/>
      <c r="P2386" s="111"/>
      <c r="Q2386" s="111"/>
      <c r="R2386" s="111"/>
      <c r="S2386" s="111"/>
      <c r="T2386" s="111"/>
      <c r="U2386" s="111"/>
      <c r="V2386" s="111"/>
      <c r="W2386" s="1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</row>
    <row r="2387" spans="1:78" s="45" customFormat="1" x14ac:dyDescent="0.2">
      <c r="A2387" s="111"/>
      <c r="B2387" s="111"/>
      <c r="C2387" s="111"/>
      <c r="D2387" s="111"/>
      <c r="E2387" s="111"/>
      <c r="F2387" s="111"/>
      <c r="G2387" s="111"/>
      <c r="H2387" s="111"/>
      <c r="I2387" s="111"/>
      <c r="J2387" s="111"/>
      <c r="K2387" s="111"/>
      <c r="L2387" s="111"/>
      <c r="M2387" s="111"/>
      <c r="N2387" s="111"/>
      <c r="O2387" s="111"/>
      <c r="P2387" s="111"/>
      <c r="Q2387" s="111"/>
      <c r="R2387" s="111"/>
      <c r="S2387" s="111"/>
      <c r="T2387" s="111"/>
      <c r="U2387" s="111"/>
      <c r="V2387" s="111"/>
      <c r="W2387" s="1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</row>
    <row r="2388" spans="1:78" s="45" customFormat="1" x14ac:dyDescent="0.2">
      <c r="A2388" s="111"/>
      <c r="B2388" s="111"/>
      <c r="C2388" s="111"/>
      <c r="D2388" s="111"/>
      <c r="E2388" s="111"/>
      <c r="F2388" s="111"/>
      <c r="G2388" s="111"/>
      <c r="H2388" s="111"/>
      <c r="I2388" s="111"/>
      <c r="J2388" s="111"/>
      <c r="K2388" s="111"/>
      <c r="L2388" s="111"/>
      <c r="M2388" s="111"/>
      <c r="N2388" s="111"/>
      <c r="O2388" s="111"/>
      <c r="P2388" s="111"/>
      <c r="Q2388" s="111"/>
      <c r="R2388" s="111"/>
      <c r="S2388" s="111"/>
      <c r="T2388" s="111"/>
      <c r="U2388" s="111"/>
      <c r="V2388" s="111"/>
      <c r="W2388" s="1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</row>
    <row r="2389" spans="1:78" s="45" customFormat="1" x14ac:dyDescent="0.2">
      <c r="A2389" s="111"/>
      <c r="B2389" s="111"/>
      <c r="C2389" s="111"/>
      <c r="D2389" s="111"/>
      <c r="E2389" s="111"/>
      <c r="F2389" s="111"/>
      <c r="G2389" s="111"/>
      <c r="H2389" s="111"/>
      <c r="I2389" s="111"/>
      <c r="J2389" s="111"/>
      <c r="K2389" s="111"/>
      <c r="L2389" s="111"/>
      <c r="M2389" s="111"/>
      <c r="N2389" s="111"/>
      <c r="O2389" s="111"/>
      <c r="P2389" s="111"/>
      <c r="Q2389" s="111"/>
      <c r="R2389" s="111"/>
      <c r="S2389" s="111"/>
      <c r="T2389" s="111"/>
      <c r="U2389" s="111"/>
      <c r="V2389" s="111"/>
      <c r="W2389" s="1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</row>
    <row r="2390" spans="1:78" s="45" customFormat="1" x14ac:dyDescent="0.2">
      <c r="A2390" s="111"/>
      <c r="B2390" s="111"/>
      <c r="C2390" s="111"/>
      <c r="D2390" s="111"/>
      <c r="E2390" s="111"/>
      <c r="F2390" s="111"/>
      <c r="G2390" s="111"/>
      <c r="H2390" s="111"/>
      <c r="I2390" s="111"/>
      <c r="J2390" s="111"/>
      <c r="K2390" s="111"/>
      <c r="L2390" s="111"/>
      <c r="M2390" s="111"/>
      <c r="N2390" s="111"/>
      <c r="O2390" s="111"/>
      <c r="P2390" s="111"/>
      <c r="Q2390" s="111"/>
      <c r="R2390" s="111"/>
      <c r="S2390" s="111"/>
      <c r="T2390" s="111"/>
      <c r="U2390" s="111"/>
      <c r="V2390" s="111"/>
      <c r="W2390" s="1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</row>
    <row r="2391" spans="1:78" s="45" customFormat="1" x14ac:dyDescent="0.2">
      <c r="A2391" s="111"/>
      <c r="B2391" s="111"/>
      <c r="C2391" s="111"/>
      <c r="D2391" s="111"/>
      <c r="E2391" s="111"/>
      <c r="F2391" s="111"/>
      <c r="G2391" s="111"/>
      <c r="H2391" s="111"/>
      <c r="I2391" s="111"/>
      <c r="J2391" s="111"/>
      <c r="K2391" s="111"/>
      <c r="L2391" s="111"/>
      <c r="M2391" s="111"/>
      <c r="N2391" s="111"/>
      <c r="O2391" s="111"/>
      <c r="P2391" s="111"/>
      <c r="Q2391" s="111"/>
      <c r="R2391" s="111"/>
      <c r="S2391" s="111"/>
      <c r="T2391" s="111"/>
      <c r="U2391" s="111"/>
      <c r="V2391" s="111"/>
      <c r="W2391" s="1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</row>
    <row r="2392" spans="1:78" s="45" customFormat="1" x14ac:dyDescent="0.2">
      <c r="A2392" s="111"/>
      <c r="B2392" s="111"/>
      <c r="C2392" s="111"/>
      <c r="D2392" s="111"/>
      <c r="E2392" s="111"/>
      <c r="F2392" s="111"/>
      <c r="G2392" s="111"/>
      <c r="H2392" s="111"/>
      <c r="I2392" s="111"/>
      <c r="J2392" s="111"/>
      <c r="K2392" s="111"/>
      <c r="L2392" s="111"/>
      <c r="M2392" s="111"/>
      <c r="N2392" s="111"/>
      <c r="O2392" s="111"/>
      <c r="P2392" s="111"/>
      <c r="Q2392" s="111"/>
      <c r="R2392" s="111"/>
      <c r="S2392" s="111"/>
      <c r="T2392" s="111"/>
      <c r="U2392" s="111"/>
      <c r="V2392" s="111"/>
      <c r="W2392" s="1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</row>
    <row r="2393" spans="1:78" s="45" customFormat="1" x14ac:dyDescent="0.2">
      <c r="A2393" s="111"/>
      <c r="B2393" s="111"/>
      <c r="C2393" s="111"/>
      <c r="D2393" s="111"/>
      <c r="E2393" s="111"/>
      <c r="F2393" s="111"/>
      <c r="G2393" s="111"/>
      <c r="H2393" s="111"/>
      <c r="I2393" s="111"/>
      <c r="J2393" s="111"/>
      <c r="K2393" s="111"/>
      <c r="L2393" s="111"/>
      <c r="M2393" s="111"/>
      <c r="N2393" s="111"/>
      <c r="O2393" s="111"/>
      <c r="P2393" s="111"/>
      <c r="Q2393" s="111"/>
      <c r="R2393" s="111"/>
      <c r="S2393" s="111"/>
      <c r="T2393" s="111"/>
      <c r="U2393" s="111"/>
      <c r="V2393" s="111"/>
      <c r="W2393" s="1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</row>
    <row r="2394" spans="1:78" s="45" customFormat="1" x14ac:dyDescent="0.2">
      <c r="A2394" s="111"/>
      <c r="B2394" s="111"/>
      <c r="C2394" s="111"/>
      <c r="D2394" s="111"/>
      <c r="E2394" s="111"/>
      <c r="F2394" s="111"/>
      <c r="G2394" s="111"/>
      <c r="H2394" s="111"/>
      <c r="I2394" s="111"/>
      <c r="J2394" s="111"/>
      <c r="K2394" s="111"/>
      <c r="L2394" s="111"/>
      <c r="M2394" s="111"/>
      <c r="N2394" s="111"/>
      <c r="O2394" s="111"/>
      <c r="P2394" s="111"/>
      <c r="Q2394" s="111"/>
      <c r="R2394" s="111"/>
      <c r="S2394" s="111"/>
      <c r="T2394" s="111"/>
      <c r="U2394" s="111"/>
      <c r="V2394" s="111"/>
      <c r="W2394" s="1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</row>
    <row r="2395" spans="1:78" s="45" customFormat="1" x14ac:dyDescent="0.2">
      <c r="A2395" s="111"/>
      <c r="B2395" s="111"/>
      <c r="C2395" s="111"/>
      <c r="D2395" s="111"/>
      <c r="E2395" s="111"/>
      <c r="F2395" s="111"/>
      <c r="G2395" s="111"/>
      <c r="H2395" s="111"/>
      <c r="I2395" s="111"/>
      <c r="J2395" s="111"/>
      <c r="K2395" s="111"/>
      <c r="L2395" s="111"/>
      <c r="M2395" s="111"/>
      <c r="N2395" s="111"/>
      <c r="O2395" s="111"/>
      <c r="P2395" s="111"/>
      <c r="Q2395" s="111"/>
      <c r="R2395" s="111"/>
      <c r="S2395" s="111"/>
      <c r="T2395" s="111"/>
      <c r="U2395" s="111"/>
      <c r="V2395" s="111"/>
      <c r="W2395" s="1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</row>
    <row r="2396" spans="1:78" s="45" customFormat="1" x14ac:dyDescent="0.2">
      <c r="A2396" s="111"/>
      <c r="B2396" s="111"/>
      <c r="C2396" s="111"/>
      <c r="D2396" s="111"/>
      <c r="E2396" s="111"/>
      <c r="F2396" s="111"/>
      <c r="G2396" s="111"/>
      <c r="H2396" s="111"/>
      <c r="I2396" s="111"/>
      <c r="J2396" s="111"/>
      <c r="K2396" s="111"/>
      <c r="L2396" s="111"/>
      <c r="M2396" s="111"/>
      <c r="N2396" s="111"/>
      <c r="O2396" s="111"/>
      <c r="P2396" s="111"/>
      <c r="Q2396" s="111"/>
      <c r="R2396" s="111"/>
      <c r="S2396" s="111"/>
      <c r="T2396" s="111"/>
      <c r="U2396" s="111"/>
      <c r="V2396" s="111"/>
      <c r="W2396" s="1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</row>
    <row r="2397" spans="1:78" s="45" customFormat="1" x14ac:dyDescent="0.2">
      <c r="A2397" s="111"/>
      <c r="B2397" s="111"/>
      <c r="C2397" s="111"/>
      <c r="D2397" s="111"/>
      <c r="E2397" s="111"/>
      <c r="F2397" s="111"/>
      <c r="G2397" s="111"/>
      <c r="H2397" s="111"/>
      <c r="I2397" s="111"/>
      <c r="J2397" s="111"/>
      <c r="K2397" s="111"/>
      <c r="L2397" s="111"/>
      <c r="M2397" s="111"/>
      <c r="N2397" s="111"/>
      <c r="O2397" s="111"/>
      <c r="P2397" s="111"/>
      <c r="Q2397" s="111"/>
      <c r="R2397" s="111"/>
      <c r="S2397" s="111"/>
      <c r="T2397" s="111"/>
      <c r="U2397" s="111"/>
      <c r="V2397" s="111"/>
      <c r="W2397" s="1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</row>
    <row r="2398" spans="1:78" s="45" customFormat="1" x14ac:dyDescent="0.2">
      <c r="A2398" s="111"/>
      <c r="B2398" s="111"/>
      <c r="C2398" s="111"/>
      <c r="D2398" s="111"/>
      <c r="E2398" s="111"/>
      <c r="F2398" s="111"/>
      <c r="G2398" s="111"/>
      <c r="H2398" s="111"/>
      <c r="I2398" s="111"/>
      <c r="J2398" s="111"/>
      <c r="K2398" s="111"/>
      <c r="L2398" s="111"/>
      <c r="M2398" s="111"/>
      <c r="N2398" s="111"/>
      <c r="O2398" s="111"/>
      <c r="P2398" s="111"/>
      <c r="Q2398" s="111"/>
      <c r="R2398" s="111"/>
      <c r="S2398" s="111"/>
      <c r="T2398" s="111"/>
      <c r="U2398" s="111"/>
      <c r="V2398" s="111"/>
      <c r="W2398" s="1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</row>
    <row r="2399" spans="1:78" s="45" customFormat="1" x14ac:dyDescent="0.2">
      <c r="A2399" s="111"/>
      <c r="B2399" s="111"/>
      <c r="C2399" s="111"/>
      <c r="D2399" s="111"/>
      <c r="E2399" s="111"/>
      <c r="F2399" s="111"/>
      <c r="G2399" s="111"/>
      <c r="H2399" s="111"/>
      <c r="I2399" s="111"/>
      <c r="J2399" s="111"/>
      <c r="K2399" s="111"/>
      <c r="L2399" s="111"/>
      <c r="M2399" s="111"/>
      <c r="N2399" s="111"/>
      <c r="O2399" s="111"/>
      <c r="P2399" s="111"/>
      <c r="Q2399" s="111"/>
      <c r="R2399" s="111"/>
      <c r="S2399" s="111"/>
      <c r="T2399" s="111"/>
      <c r="U2399" s="111"/>
      <c r="V2399" s="111"/>
      <c r="W2399" s="1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</row>
    <row r="2400" spans="1:78" s="45" customFormat="1" x14ac:dyDescent="0.2">
      <c r="A2400" s="111"/>
      <c r="B2400" s="111"/>
      <c r="C2400" s="111"/>
      <c r="D2400" s="111"/>
      <c r="E2400" s="111"/>
      <c r="F2400" s="111"/>
      <c r="G2400" s="111"/>
      <c r="H2400" s="111"/>
      <c r="I2400" s="111"/>
      <c r="J2400" s="111"/>
      <c r="K2400" s="111"/>
      <c r="L2400" s="111"/>
      <c r="M2400" s="111"/>
      <c r="N2400" s="111"/>
      <c r="O2400" s="111"/>
      <c r="P2400" s="111"/>
      <c r="Q2400" s="111"/>
      <c r="R2400" s="111"/>
      <c r="S2400" s="111"/>
      <c r="T2400" s="111"/>
      <c r="U2400" s="111"/>
      <c r="V2400" s="111"/>
      <c r="W2400" s="1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</row>
    <row r="2401" spans="1:78" s="45" customFormat="1" x14ac:dyDescent="0.2">
      <c r="A2401" s="111"/>
      <c r="B2401" s="111"/>
      <c r="C2401" s="111"/>
      <c r="D2401" s="111"/>
      <c r="E2401" s="111"/>
      <c r="F2401" s="111"/>
      <c r="G2401" s="111"/>
      <c r="H2401" s="111"/>
      <c r="I2401" s="111"/>
      <c r="J2401" s="111"/>
      <c r="K2401" s="111"/>
      <c r="L2401" s="111"/>
      <c r="M2401" s="111"/>
      <c r="N2401" s="111"/>
      <c r="O2401" s="111"/>
      <c r="P2401" s="111"/>
      <c r="Q2401" s="111"/>
      <c r="R2401" s="111"/>
      <c r="S2401" s="111"/>
      <c r="T2401" s="111"/>
      <c r="U2401" s="111"/>
      <c r="V2401" s="111"/>
      <c r="W2401" s="1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</row>
    <row r="2402" spans="1:78" s="45" customFormat="1" x14ac:dyDescent="0.2">
      <c r="A2402" s="111"/>
      <c r="B2402" s="111"/>
      <c r="C2402" s="111"/>
      <c r="D2402" s="111"/>
      <c r="E2402" s="111"/>
      <c r="F2402" s="111"/>
      <c r="G2402" s="111"/>
      <c r="H2402" s="111"/>
      <c r="I2402" s="111"/>
      <c r="J2402" s="111"/>
      <c r="K2402" s="111"/>
      <c r="L2402" s="111"/>
      <c r="M2402" s="111"/>
      <c r="N2402" s="111"/>
      <c r="O2402" s="111"/>
      <c r="P2402" s="111"/>
      <c r="Q2402" s="111"/>
      <c r="R2402" s="111"/>
      <c r="S2402" s="111"/>
      <c r="T2402" s="111"/>
      <c r="U2402" s="111"/>
      <c r="V2402" s="111"/>
      <c r="W2402" s="1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</row>
    <row r="2403" spans="1:78" s="45" customFormat="1" x14ac:dyDescent="0.2">
      <c r="A2403" s="111"/>
      <c r="B2403" s="111"/>
      <c r="C2403" s="111"/>
      <c r="D2403" s="111"/>
      <c r="E2403" s="111"/>
      <c r="F2403" s="111"/>
      <c r="G2403" s="111"/>
      <c r="H2403" s="111"/>
      <c r="I2403" s="111"/>
      <c r="J2403" s="111"/>
      <c r="K2403" s="111"/>
      <c r="L2403" s="111"/>
      <c r="M2403" s="111"/>
      <c r="N2403" s="111"/>
      <c r="O2403" s="111"/>
      <c r="P2403" s="111"/>
      <c r="Q2403" s="111"/>
      <c r="R2403" s="111"/>
      <c r="S2403" s="111"/>
      <c r="T2403" s="111"/>
      <c r="U2403" s="111"/>
      <c r="V2403" s="111"/>
      <c r="W2403" s="1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</row>
    <row r="2404" spans="1:78" s="45" customFormat="1" x14ac:dyDescent="0.2">
      <c r="A2404" s="111"/>
      <c r="B2404" s="111"/>
      <c r="C2404" s="111"/>
      <c r="D2404" s="111"/>
      <c r="E2404" s="111"/>
      <c r="F2404" s="111"/>
      <c r="G2404" s="111"/>
      <c r="H2404" s="111"/>
      <c r="I2404" s="111"/>
      <c r="J2404" s="111"/>
      <c r="K2404" s="111"/>
      <c r="L2404" s="111"/>
      <c r="M2404" s="111"/>
      <c r="N2404" s="111"/>
      <c r="O2404" s="111"/>
      <c r="P2404" s="111"/>
      <c r="Q2404" s="111"/>
      <c r="R2404" s="111"/>
      <c r="S2404" s="111"/>
      <c r="T2404" s="111"/>
      <c r="U2404" s="111"/>
      <c r="V2404" s="111"/>
      <c r="W2404" s="1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</row>
    <row r="2405" spans="1:78" s="45" customFormat="1" x14ac:dyDescent="0.2">
      <c r="A2405" s="111"/>
      <c r="B2405" s="111"/>
      <c r="C2405" s="111"/>
      <c r="D2405" s="111"/>
      <c r="E2405" s="111"/>
      <c r="F2405" s="111"/>
      <c r="G2405" s="111"/>
      <c r="H2405" s="111"/>
      <c r="I2405" s="111"/>
      <c r="J2405" s="111"/>
      <c r="K2405" s="111"/>
      <c r="L2405" s="111"/>
      <c r="M2405" s="111"/>
      <c r="N2405" s="111"/>
      <c r="O2405" s="111"/>
      <c r="P2405" s="111"/>
      <c r="Q2405" s="111"/>
      <c r="R2405" s="111"/>
      <c r="S2405" s="111"/>
      <c r="T2405" s="111"/>
      <c r="U2405" s="111"/>
      <c r="V2405" s="111"/>
      <c r="W2405" s="1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</row>
    <row r="2406" spans="1:78" s="45" customFormat="1" x14ac:dyDescent="0.2">
      <c r="A2406" s="111"/>
      <c r="B2406" s="111"/>
      <c r="C2406" s="111"/>
      <c r="D2406" s="111"/>
      <c r="E2406" s="111"/>
      <c r="F2406" s="111"/>
      <c r="G2406" s="111"/>
      <c r="H2406" s="111"/>
      <c r="I2406" s="111"/>
      <c r="J2406" s="111"/>
      <c r="K2406" s="111"/>
      <c r="L2406" s="111"/>
      <c r="M2406" s="111"/>
      <c r="N2406" s="111"/>
      <c r="O2406" s="111"/>
      <c r="P2406" s="111"/>
      <c r="Q2406" s="111"/>
      <c r="R2406" s="111"/>
      <c r="S2406" s="111"/>
      <c r="T2406" s="111"/>
      <c r="U2406" s="111"/>
      <c r="V2406" s="111"/>
      <c r="W2406" s="1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</row>
    <row r="2407" spans="1:78" s="45" customFormat="1" x14ac:dyDescent="0.2">
      <c r="A2407" s="111"/>
      <c r="B2407" s="111"/>
      <c r="C2407" s="111"/>
      <c r="D2407" s="111"/>
      <c r="E2407" s="111"/>
      <c r="F2407" s="111"/>
      <c r="G2407" s="111"/>
      <c r="H2407" s="111"/>
      <c r="I2407" s="111"/>
      <c r="J2407" s="111"/>
      <c r="K2407" s="111"/>
      <c r="L2407" s="111"/>
      <c r="M2407" s="111"/>
      <c r="N2407" s="111"/>
      <c r="O2407" s="111"/>
      <c r="P2407" s="111"/>
      <c r="Q2407" s="111"/>
      <c r="R2407" s="111"/>
      <c r="S2407" s="111"/>
      <c r="T2407" s="111"/>
      <c r="U2407" s="111"/>
      <c r="V2407" s="111"/>
      <c r="W2407" s="1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</row>
    <row r="2408" spans="1:78" s="45" customFormat="1" x14ac:dyDescent="0.2">
      <c r="A2408" s="111"/>
      <c r="B2408" s="111"/>
      <c r="C2408" s="111"/>
      <c r="D2408" s="111"/>
      <c r="E2408" s="111"/>
      <c r="F2408" s="111"/>
      <c r="G2408" s="111"/>
      <c r="H2408" s="111"/>
      <c r="I2408" s="111"/>
      <c r="J2408" s="111"/>
      <c r="K2408" s="111"/>
      <c r="L2408" s="111"/>
      <c r="M2408" s="111"/>
      <c r="N2408" s="111"/>
      <c r="O2408" s="111"/>
      <c r="P2408" s="111"/>
      <c r="Q2408" s="111"/>
      <c r="R2408" s="111"/>
      <c r="S2408" s="111"/>
      <c r="T2408" s="111"/>
      <c r="U2408" s="111"/>
      <c r="V2408" s="111"/>
      <c r="W2408" s="1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</row>
    <row r="2409" spans="1:78" s="45" customFormat="1" x14ac:dyDescent="0.2">
      <c r="A2409" s="111"/>
      <c r="B2409" s="111"/>
      <c r="C2409" s="111"/>
      <c r="D2409" s="111"/>
      <c r="E2409" s="111"/>
      <c r="F2409" s="111"/>
      <c r="G2409" s="111"/>
      <c r="H2409" s="111"/>
      <c r="I2409" s="111"/>
      <c r="J2409" s="111"/>
      <c r="K2409" s="111"/>
      <c r="L2409" s="111"/>
      <c r="M2409" s="111"/>
      <c r="N2409" s="111"/>
      <c r="O2409" s="111"/>
      <c r="P2409" s="111"/>
      <c r="Q2409" s="111"/>
      <c r="R2409" s="111"/>
      <c r="S2409" s="111"/>
      <c r="T2409" s="111"/>
      <c r="U2409" s="111"/>
      <c r="V2409" s="111"/>
      <c r="W2409" s="1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</row>
    <row r="2410" spans="1:78" s="45" customFormat="1" x14ac:dyDescent="0.2">
      <c r="A2410" s="111"/>
      <c r="B2410" s="111"/>
      <c r="C2410" s="111"/>
      <c r="D2410" s="111"/>
      <c r="E2410" s="111"/>
      <c r="F2410" s="111"/>
      <c r="G2410" s="111"/>
      <c r="H2410" s="111"/>
      <c r="I2410" s="111"/>
      <c r="J2410" s="111"/>
      <c r="K2410" s="111"/>
      <c r="L2410" s="111"/>
      <c r="M2410" s="111"/>
      <c r="N2410" s="111"/>
      <c r="O2410" s="111"/>
      <c r="P2410" s="111"/>
      <c r="Q2410" s="111"/>
      <c r="R2410" s="111"/>
      <c r="S2410" s="111"/>
      <c r="T2410" s="111"/>
      <c r="U2410" s="111"/>
      <c r="V2410" s="111"/>
      <c r="W2410" s="1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</row>
    <row r="2411" spans="1:78" s="45" customFormat="1" x14ac:dyDescent="0.2">
      <c r="A2411" s="111"/>
      <c r="B2411" s="111"/>
      <c r="C2411" s="111"/>
      <c r="D2411" s="111"/>
      <c r="E2411" s="111"/>
      <c r="F2411" s="111"/>
      <c r="G2411" s="111"/>
      <c r="H2411" s="111"/>
      <c r="I2411" s="111"/>
      <c r="J2411" s="111"/>
      <c r="K2411" s="111"/>
      <c r="L2411" s="111"/>
      <c r="M2411" s="111"/>
      <c r="N2411" s="111"/>
      <c r="O2411" s="111"/>
      <c r="P2411" s="111"/>
      <c r="Q2411" s="111"/>
      <c r="R2411" s="111"/>
      <c r="S2411" s="111"/>
      <c r="T2411" s="111"/>
      <c r="U2411" s="111"/>
      <c r="V2411" s="111"/>
      <c r="W2411" s="1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</row>
    <row r="2412" spans="1:78" s="45" customFormat="1" x14ac:dyDescent="0.2">
      <c r="A2412" s="111"/>
      <c r="B2412" s="111"/>
      <c r="C2412" s="111"/>
      <c r="D2412" s="111"/>
      <c r="E2412" s="111"/>
      <c r="F2412" s="111"/>
      <c r="G2412" s="111"/>
      <c r="H2412" s="111"/>
      <c r="I2412" s="111"/>
      <c r="J2412" s="111"/>
      <c r="K2412" s="111"/>
      <c r="L2412" s="111"/>
      <c r="M2412" s="111"/>
      <c r="N2412" s="111"/>
      <c r="O2412" s="111"/>
      <c r="P2412" s="111"/>
      <c r="Q2412" s="111"/>
      <c r="R2412" s="111"/>
      <c r="S2412" s="111"/>
      <c r="T2412" s="111"/>
      <c r="U2412" s="111"/>
      <c r="V2412" s="111"/>
      <c r="W2412" s="1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</row>
    <row r="2413" spans="1:78" s="45" customFormat="1" x14ac:dyDescent="0.2">
      <c r="A2413" s="111"/>
      <c r="B2413" s="111"/>
      <c r="C2413" s="111"/>
      <c r="D2413" s="111"/>
      <c r="E2413" s="111"/>
      <c r="F2413" s="111"/>
      <c r="G2413" s="111"/>
      <c r="H2413" s="111"/>
      <c r="I2413" s="111"/>
      <c r="J2413" s="111"/>
      <c r="K2413" s="111"/>
      <c r="L2413" s="111"/>
      <c r="M2413" s="111"/>
      <c r="N2413" s="111"/>
      <c r="O2413" s="111"/>
      <c r="P2413" s="111"/>
      <c r="Q2413" s="111"/>
      <c r="R2413" s="111"/>
      <c r="S2413" s="111"/>
      <c r="T2413" s="111"/>
      <c r="U2413" s="111"/>
      <c r="V2413" s="111"/>
      <c r="W2413" s="1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</row>
    <row r="2414" spans="1:78" s="45" customFormat="1" x14ac:dyDescent="0.2">
      <c r="A2414" s="111"/>
      <c r="B2414" s="111"/>
      <c r="C2414" s="111"/>
      <c r="D2414" s="111"/>
      <c r="E2414" s="111"/>
      <c r="F2414" s="111"/>
      <c r="G2414" s="111"/>
      <c r="H2414" s="111"/>
      <c r="I2414" s="111"/>
      <c r="J2414" s="111"/>
      <c r="K2414" s="111"/>
      <c r="L2414" s="111"/>
      <c r="M2414" s="111"/>
      <c r="N2414" s="111"/>
      <c r="O2414" s="111"/>
      <c r="P2414" s="111"/>
      <c r="Q2414" s="111"/>
      <c r="R2414" s="111"/>
      <c r="S2414" s="111"/>
      <c r="T2414" s="111"/>
      <c r="U2414" s="111"/>
      <c r="V2414" s="111"/>
      <c r="W2414" s="1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</row>
    <row r="2415" spans="1:78" s="45" customFormat="1" x14ac:dyDescent="0.2">
      <c r="A2415" s="111"/>
      <c r="B2415" s="111"/>
      <c r="C2415" s="111"/>
      <c r="D2415" s="111"/>
      <c r="E2415" s="111"/>
      <c r="F2415" s="111"/>
      <c r="G2415" s="111"/>
      <c r="H2415" s="111"/>
      <c r="I2415" s="111"/>
      <c r="J2415" s="111"/>
      <c r="K2415" s="111"/>
      <c r="L2415" s="111"/>
      <c r="M2415" s="111"/>
      <c r="N2415" s="111"/>
      <c r="O2415" s="111"/>
      <c r="P2415" s="111"/>
      <c r="Q2415" s="111"/>
      <c r="R2415" s="111"/>
      <c r="S2415" s="111"/>
      <c r="T2415" s="111"/>
      <c r="U2415" s="111"/>
      <c r="V2415" s="111"/>
      <c r="W2415" s="1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</row>
    <row r="2416" spans="1:78" s="45" customFormat="1" x14ac:dyDescent="0.2">
      <c r="A2416" s="111"/>
      <c r="B2416" s="111"/>
      <c r="C2416" s="111"/>
      <c r="D2416" s="111"/>
      <c r="E2416" s="111"/>
      <c r="F2416" s="111"/>
      <c r="G2416" s="111"/>
      <c r="H2416" s="111"/>
      <c r="I2416" s="111"/>
      <c r="J2416" s="111"/>
      <c r="K2416" s="111"/>
      <c r="L2416" s="111"/>
      <c r="M2416" s="111"/>
      <c r="N2416" s="111"/>
      <c r="O2416" s="111"/>
      <c r="P2416" s="111"/>
      <c r="Q2416" s="111"/>
      <c r="R2416" s="111"/>
      <c r="S2416" s="111"/>
      <c r="T2416" s="111"/>
      <c r="U2416" s="111"/>
      <c r="V2416" s="111"/>
      <c r="W2416" s="1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</row>
    <row r="2417" spans="1:78" s="45" customFormat="1" x14ac:dyDescent="0.2">
      <c r="A2417" s="111"/>
      <c r="B2417" s="111"/>
      <c r="C2417" s="111"/>
      <c r="D2417" s="111"/>
      <c r="E2417" s="111"/>
      <c r="F2417" s="111"/>
      <c r="G2417" s="111"/>
      <c r="H2417" s="111"/>
      <c r="I2417" s="111"/>
      <c r="J2417" s="111"/>
      <c r="K2417" s="111"/>
      <c r="L2417" s="111"/>
      <c r="M2417" s="111"/>
      <c r="N2417" s="111"/>
      <c r="O2417" s="111"/>
      <c r="P2417" s="111"/>
      <c r="Q2417" s="111"/>
      <c r="R2417" s="111"/>
      <c r="S2417" s="111"/>
      <c r="T2417" s="111"/>
      <c r="U2417" s="111"/>
      <c r="V2417" s="111"/>
      <c r="W2417" s="1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</row>
    <row r="2418" spans="1:78" s="45" customFormat="1" x14ac:dyDescent="0.2">
      <c r="A2418" s="111"/>
      <c r="B2418" s="111"/>
      <c r="C2418" s="111"/>
      <c r="D2418" s="111"/>
      <c r="E2418" s="111"/>
      <c r="F2418" s="111"/>
      <c r="G2418" s="111"/>
      <c r="H2418" s="111"/>
      <c r="I2418" s="111"/>
      <c r="J2418" s="111"/>
      <c r="K2418" s="111"/>
      <c r="L2418" s="111"/>
      <c r="M2418" s="111"/>
      <c r="N2418" s="111"/>
      <c r="O2418" s="111"/>
      <c r="P2418" s="111"/>
      <c r="Q2418" s="111"/>
      <c r="R2418" s="111"/>
      <c r="S2418" s="111"/>
      <c r="T2418" s="111"/>
      <c r="U2418" s="111"/>
      <c r="V2418" s="111"/>
      <c r="W2418" s="1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</row>
    <row r="2419" spans="1:78" s="45" customFormat="1" x14ac:dyDescent="0.2">
      <c r="A2419" s="111"/>
      <c r="B2419" s="111"/>
      <c r="C2419" s="111"/>
      <c r="D2419" s="111"/>
      <c r="E2419" s="111"/>
      <c r="F2419" s="111"/>
      <c r="G2419" s="111"/>
      <c r="H2419" s="111"/>
      <c r="I2419" s="111"/>
      <c r="J2419" s="111"/>
      <c r="K2419" s="111"/>
      <c r="L2419" s="111"/>
      <c r="M2419" s="111"/>
      <c r="N2419" s="111"/>
      <c r="O2419" s="111"/>
      <c r="P2419" s="111"/>
      <c r="Q2419" s="111"/>
      <c r="R2419" s="111"/>
      <c r="S2419" s="111"/>
      <c r="T2419" s="111"/>
      <c r="U2419" s="111"/>
      <c r="V2419" s="111"/>
      <c r="W2419" s="1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</row>
    <row r="2420" spans="1:78" s="45" customFormat="1" x14ac:dyDescent="0.2">
      <c r="A2420" s="111"/>
      <c r="B2420" s="111"/>
      <c r="C2420" s="111"/>
      <c r="D2420" s="111"/>
      <c r="E2420" s="111"/>
      <c r="F2420" s="111"/>
      <c r="G2420" s="111"/>
      <c r="H2420" s="111"/>
      <c r="I2420" s="111"/>
      <c r="J2420" s="111"/>
      <c r="K2420" s="111"/>
      <c r="L2420" s="111"/>
      <c r="M2420" s="111"/>
      <c r="N2420" s="111"/>
      <c r="O2420" s="111"/>
      <c r="P2420" s="111"/>
      <c r="Q2420" s="111"/>
      <c r="R2420" s="111"/>
      <c r="S2420" s="111"/>
      <c r="T2420" s="111"/>
      <c r="U2420" s="111"/>
      <c r="V2420" s="111"/>
      <c r="W2420" s="1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</row>
    <row r="2421" spans="1:78" s="45" customFormat="1" x14ac:dyDescent="0.2">
      <c r="A2421" s="111"/>
      <c r="B2421" s="111"/>
      <c r="C2421" s="111"/>
      <c r="D2421" s="111"/>
      <c r="E2421" s="111"/>
      <c r="F2421" s="111"/>
      <c r="G2421" s="111"/>
      <c r="H2421" s="111"/>
      <c r="I2421" s="111"/>
      <c r="J2421" s="111"/>
      <c r="K2421" s="111"/>
      <c r="L2421" s="111"/>
      <c r="M2421" s="111"/>
      <c r="N2421" s="111"/>
      <c r="O2421" s="111"/>
      <c r="P2421" s="111"/>
      <c r="Q2421" s="111"/>
      <c r="R2421" s="111"/>
      <c r="S2421" s="111"/>
      <c r="T2421" s="111"/>
      <c r="U2421" s="111"/>
      <c r="V2421" s="111"/>
      <c r="W2421" s="1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</row>
    <row r="2422" spans="1:78" s="45" customFormat="1" x14ac:dyDescent="0.2">
      <c r="A2422" s="111"/>
      <c r="B2422" s="111"/>
      <c r="C2422" s="111"/>
      <c r="D2422" s="111"/>
      <c r="E2422" s="111"/>
      <c r="F2422" s="111"/>
      <c r="G2422" s="111"/>
      <c r="H2422" s="111"/>
      <c r="I2422" s="111"/>
      <c r="J2422" s="111"/>
      <c r="K2422" s="111"/>
      <c r="L2422" s="111"/>
      <c r="M2422" s="111"/>
      <c r="N2422" s="111"/>
      <c r="O2422" s="111"/>
      <c r="P2422" s="111"/>
      <c r="Q2422" s="111"/>
      <c r="R2422" s="111"/>
      <c r="S2422" s="111"/>
      <c r="T2422" s="111"/>
      <c r="U2422" s="111"/>
      <c r="V2422" s="111"/>
      <c r="W2422" s="1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</row>
    <row r="2423" spans="1:78" s="45" customFormat="1" x14ac:dyDescent="0.2">
      <c r="A2423" s="111"/>
      <c r="B2423" s="111"/>
      <c r="C2423" s="111"/>
      <c r="D2423" s="111"/>
      <c r="E2423" s="111"/>
      <c r="F2423" s="111"/>
      <c r="G2423" s="111"/>
      <c r="H2423" s="111"/>
      <c r="I2423" s="111"/>
      <c r="J2423" s="111"/>
      <c r="K2423" s="111"/>
      <c r="L2423" s="111"/>
      <c r="M2423" s="111"/>
      <c r="N2423" s="111"/>
      <c r="O2423" s="111"/>
      <c r="P2423" s="111"/>
      <c r="Q2423" s="111"/>
      <c r="R2423" s="111"/>
      <c r="S2423" s="111"/>
      <c r="T2423" s="111"/>
      <c r="U2423" s="111"/>
      <c r="V2423" s="111"/>
      <c r="W2423" s="1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</row>
    <row r="2424" spans="1:78" s="45" customFormat="1" x14ac:dyDescent="0.2">
      <c r="A2424" s="111"/>
      <c r="B2424" s="111"/>
      <c r="C2424" s="111"/>
      <c r="D2424" s="111"/>
      <c r="E2424" s="111"/>
      <c r="F2424" s="111"/>
      <c r="G2424" s="111"/>
      <c r="H2424" s="111"/>
      <c r="I2424" s="111"/>
      <c r="J2424" s="111"/>
      <c r="K2424" s="111"/>
      <c r="L2424" s="111"/>
      <c r="M2424" s="111"/>
      <c r="N2424" s="111"/>
      <c r="O2424" s="111"/>
      <c r="P2424" s="111"/>
      <c r="Q2424" s="111"/>
      <c r="R2424" s="111"/>
      <c r="S2424" s="111"/>
      <c r="T2424" s="111"/>
      <c r="U2424" s="111"/>
      <c r="V2424" s="111"/>
      <c r="W2424" s="1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</row>
    <row r="2425" spans="1:78" s="45" customFormat="1" x14ac:dyDescent="0.2">
      <c r="A2425" s="111"/>
      <c r="B2425" s="111"/>
      <c r="C2425" s="111"/>
      <c r="D2425" s="111"/>
      <c r="E2425" s="111"/>
      <c r="F2425" s="111"/>
      <c r="G2425" s="111"/>
      <c r="H2425" s="111"/>
      <c r="I2425" s="111"/>
      <c r="J2425" s="111"/>
      <c r="K2425" s="111"/>
      <c r="L2425" s="111"/>
      <c r="M2425" s="111"/>
      <c r="N2425" s="111"/>
      <c r="O2425" s="111"/>
      <c r="P2425" s="111"/>
      <c r="Q2425" s="111"/>
      <c r="R2425" s="111"/>
      <c r="S2425" s="111"/>
      <c r="T2425" s="111"/>
      <c r="U2425" s="111"/>
      <c r="V2425" s="111"/>
      <c r="W2425" s="1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</row>
    <row r="2426" spans="1:78" s="45" customFormat="1" x14ac:dyDescent="0.2">
      <c r="A2426" s="111"/>
      <c r="B2426" s="111"/>
      <c r="C2426" s="111"/>
      <c r="D2426" s="111"/>
      <c r="E2426" s="111"/>
      <c r="F2426" s="111"/>
      <c r="G2426" s="111"/>
      <c r="H2426" s="111"/>
      <c r="I2426" s="111"/>
      <c r="J2426" s="111"/>
      <c r="K2426" s="111"/>
      <c r="L2426" s="111"/>
      <c r="M2426" s="111"/>
      <c r="N2426" s="111"/>
      <c r="O2426" s="111"/>
      <c r="P2426" s="111"/>
      <c r="Q2426" s="111"/>
      <c r="R2426" s="111"/>
      <c r="S2426" s="111"/>
      <c r="T2426" s="111"/>
      <c r="U2426" s="111"/>
      <c r="V2426" s="111"/>
      <c r="W2426" s="1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</row>
    <row r="2427" spans="1:78" s="45" customFormat="1" x14ac:dyDescent="0.2">
      <c r="A2427" s="111"/>
      <c r="B2427" s="111"/>
      <c r="C2427" s="111"/>
      <c r="D2427" s="111"/>
      <c r="E2427" s="111"/>
      <c r="F2427" s="111"/>
      <c r="G2427" s="111"/>
      <c r="H2427" s="111"/>
      <c r="I2427" s="111"/>
      <c r="J2427" s="111"/>
      <c r="K2427" s="111"/>
      <c r="L2427" s="111"/>
      <c r="M2427" s="111"/>
      <c r="N2427" s="111"/>
      <c r="O2427" s="111"/>
      <c r="P2427" s="111"/>
      <c r="Q2427" s="111"/>
      <c r="R2427" s="111"/>
      <c r="S2427" s="111"/>
      <c r="T2427" s="111"/>
      <c r="U2427" s="111"/>
      <c r="V2427" s="111"/>
      <c r="W2427" s="1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</row>
    <row r="2428" spans="1:78" s="45" customFormat="1" x14ac:dyDescent="0.2">
      <c r="A2428" s="111"/>
      <c r="B2428" s="111"/>
      <c r="C2428" s="111"/>
      <c r="D2428" s="111"/>
      <c r="E2428" s="111"/>
      <c r="F2428" s="111"/>
      <c r="G2428" s="111"/>
      <c r="H2428" s="111"/>
      <c r="I2428" s="111"/>
      <c r="J2428" s="111"/>
      <c r="K2428" s="111"/>
      <c r="L2428" s="111"/>
      <c r="M2428" s="111"/>
      <c r="N2428" s="111"/>
      <c r="O2428" s="111"/>
      <c r="P2428" s="111"/>
      <c r="Q2428" s="111"/>
      <c r="R2428" s="111"/>
      <c r="S2428" s="111"/>
      <c r="T2428" s="111"/>
      <c r="U2428" s="111"/>
      <c r="V2428" s="111"/>
      <c r="W2428" s="1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</row>
    <row r="2429" spans="1:78" s="45" customFormat="1" x14ac:dyDescent="0.2">
      <c r="A2429" s="111"/>
      <c r="B2429" s="111"/>
      <c r="C2429" s="111"/>
      <c r="D2429" s="111"/>
      <c r="E2429" s="111"/>
      <c r="F2429" s="111"/>
      <c r="G2429" s="111"/>
      <c r="H2429" s="111"/>
      <c r="I2429" s="111"/>
      <c r="J2429" s="111"/>
      <c r="K2429" s="111"/>
      <c r="L2429" s="111"/>
      <c r="M2429" s="111"/>
      <c r="N2429" s="111"/>
      <c r="O2429" s="111"/>
      <c r="P2429" s="111"/>
      <c r="Q2429" s="111"/>
      <c r="R2429" s="111"/>
      <c r="S2429" s="111"/>
      <c r="T2429" s="111"/>
      <c r="U2429" s="111"/>
      <c r="V2429" s="111"/>
      <c r="W2429" s="1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</row>
    <row r="2430" spans="1:78" s="45" customFormat="1" x14ac:dyDescent="0.2">
      <c r="A2430" s="111"/>
      <c r="B2430" s="111"/>
      <c r="C2430" s="111"/>
      <c r="D2430" s="111"/>
      <c r="E2430" s="111"/>
      <c r="F2430" s="111"/>
      <c r="G2430" s="111"/>
      <c r="H2430" s="111"/>
      <c r="I2430" s="111"/>
      <c r="J2430" s="111"/>
      <c r="K2430" s="111"/>
      <c r="L2430" s="111"/>
      <c r="M2430" s="111"/>
      <c r="N2430" s="111"/>
      <c r="O2430" s="111"/>
      <c r="P2430" s="111"/>
      <c r="Q2430" s="111"/>
      <c r="R2430" s="111"/>
      <c r="S2430" s="111"/>
      <c r="T2430" s="111"/>
      <c r="U2430" s="111"/>
      <c r="V2430" s="111"/>
      <c r="W2430" s="1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</row>
    <row r="2431" spans="1:78" s="45" customFormat="1" x14ac:dyDescent="0.2">
      <c r="A2431" s="111"/>
      <c r="B2431" s="111"/>
      <c r="C2431" s="111"/>
      <c r="D2431" s="111"/>
      <c r="E2431" s="111"/>
      <c r="F2431" s="111"/>
      <c r="G2431" s="111"/>
      <c r="H2431" s="111"/>
      <c r="I2431" s="111"/>
      <c r="J2431" s="111"/>
      <c r="K2431" s="111"/>
      <c r="L2431" s="111"/>
      <c r="M2431" s="111"/>
      <c r="N2431" s="111"/>
      <c r="O2431" s="111"/>
      <c r="P2431" s="111"/>
      <c r="Q2431" s="111"/>
      <c r="R2431" s="111"/>
      <c r="S2431" s="111"/>
      <c r="T2431" s="111"/>
      <c r="U2431" s="111"/>
      <c r="V2431" s="111"/>
      <c r="W2431" s="1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</row>
    <row r="2432" spans="1:78" s="45" customFormat="1" x14ac:dyDescent="0.2">
      <c r="A2432" s="111"/>
      <c r="B2432" s="111"/>
      <c r="C2432" s="111"/>
      <c r="D2432" s="111"/>
      <c r="E2432" s="111"/>
      <c r="F2432" s="111"/>
      <c r="G2432" s="111"/>
      <c r="H2432" s="111"/>
      <c r="I2432" s="111"/>
      <c r="J2432" s="111"/>
      <c r="K2432" s="111"/>
      <c r="L2432" s="111"/>
      <c r="M2432" s="111"/>
      <c r="N2432" s="111"/>
      <c r="O2432" s="111"/>
      <c r="P2432" s="111"/>
      <c r="Q2432" s="111"/>
      <c r="R2432" s="111"/>
      <c r="S2432" s="111"/>
      <c r="T2432" s="111"/>
      <c r="U2432" s="111"/>
      <c r="V2432" s="111"/>
      <c r="W2432" s="1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</row>
    <row r="2433" spans="1:78" s="45" customFormat="1" x14ac:dyDescent="0.2">
      <c r="A2433" s="111"/>
      <c r="B2433" s="111"/>
      <c r="C2433" s="111"/>
      <c r="D2433" s="111"/>
      <c r="E2433" s="111"/>
      <c r="F2433" s="111"/>
      <c r="G2433" s="111"/>
      <c r="H2433" s="111"/>
      <c r="I2433" s="111"/>
      <c r="J2433" s="111"/>
      <c r="K2433" s="111"/>
      <c r="L2433" s="111"/>
      <c r="M2433" s="111"/>
      <c r="N2433" s="111"/>
      <c r="O2433" s="111"/>
      <c r="P2433" s="111"/>
      <c r="Q2433" s="111"/>
      <c r="R2433" s="111"/>
      <c r="S2433" s="111"/>
      <c r="T2433" s="111"/>
      <c r="U2433" s="111"/>
      <c r="V2433" s="111"/>
      <c r="W2433" s="1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</row>
    <row r="2434" spans="1:78" s="45" customFormat="1" x14ac:dyDescent="0.2">
      <c r="A2434" s="111"/>
      <c r="B2434" s="111"/>
      <c r="C2434" s="111"/>
      <c r="D2434" s="111"/>
      <c r="E2434" s="111"/>
      <c r="F2434" s="111"/>
      <c r="G2434" s="111"/>
      <c r="H2434" s="111"/>
      <c r="I2434" s="111"/>
      <c r="J2434" s="111"/>
      <c r="K2434" s="111"/>
      <c r="L2434" s="111"/>
      <c r="M2434" s="111"/>
      <c r="N2434" s="111"/>
      <c r="O2434" s="111"/>
      <c r="P2434" s="111"/>
      <c r="Q2434" s="111"/>
      <c r="R2434" s="111"/>
      <c r="S2434" s="111"/>
      <c r="T2434" s="111"/>
      <c r="U2434" s="111"/>
      <c r="V2434" s="111"/>
      <c r="W2434" s="1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  <c r="BT2434" s="11"/>
      <c r="BU2434" s="11"/>
      <c r="BV2434" s="11"/>
      <c r="BW2434" s="11"/>
      <c r="BX2434" s="11"/>
      <c r="BY2434" s="11"/>
      <c r="BZ2434" s="11"/>
    </row>
    <row r="2435" spans="1:78" s="45" customFormat="1" x14ac:dyDescent="0.2">
      <c r="A2435" s="111"/>
      <c r="B2435" s="111"/>
      <c r="C2435" s="111"/>
      <c r="D2435" s="111"/>
      <c r="E2435" s="111"/>
      <c r="F2435" s="111"/>
      <c r="G2435" s="111"/>
      <c r="H2435" s="111"/>
      <c r="I2435" s="111"/>
      <c r="J2435" s="111"/>
      <c r="K2435" s="111"/>
      <c r="L2435" s="111"/>
      <c r="M2435" s="111"/>
      <c r="N2435" s="111"/>
      <c r="O2435" s="111"/>
      <c r="P2435" s="111"/>
      <c r="Q2435" s="111"/>
      <c r="R2435" s="111"/>
      <c r="S2435" s="111"/>
      <c r="T2435" s="111"/>
      <c r="U2435" s="111"/>
      <c r="V2435" s="111"/>
      <c r="W2435" s="1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</row>
    <row r="2436" spans="1:78" s="45" customFormat="1" x14ac:dyDescent="0.2">
      <c r="A2436" s="111"/>
      <c r="B2436" s="111"/>
      <c r="C2436" s="111"/>
      <c r="D2436" s="111"/>
      <c r="E2436" s="111"/>
      <c r="F2436" s="111"/>
      <c r="G2436" s="111"/>
      <c r="H2436" s="111"/>
      <c r="I2436" s="111"/>
      <c r="J2436" s="111"/>
      <c r="K2436" s="111"/>
      <c r="L2436" s="111"/>
      <c r="M2436" s="111"/>
      <c r="N2436" s="111"/>
      <c r="O2436" s="111"/>
      <c r="P2436" s="111"/>
      <c r="Q2436" s="111"/>
      <c r="R2436" s="111"/>
      <c r="S2436" s="111"/>
      <c r="T2436" s="111"/>
      <c r="U2436" s="111"/>
      <c r="V2436" s="111"/>
      <c r="W2436" s="1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</row>
    <row r="2437" spans="1:78" s="45" customFormat="1" x14ac:dyDescent="0.2">
      <c r="A2437" s="111"/>
      <c r="B2437" s="111"/>
      <c r="C2437" s="111"/>
      <c r="D2437" s="111"/>
      <c r="E2437" s="111"/>
      <c r="F2437" s="111"/>
      <c r="G2437" s="111"/>
      <c r="H2437" s="111"/>
      <c r="I2437" s="111"/>
      <c r="J2437" s="111"/>
      <c r="K2437" s="111"/>
      <c r="L2437" s="111"/>
      <c r="M2437" s="111"/>
      <c r="N2437" s="111"/>
      <c r="O2437" s="111"/>
      <c r="P2437" s="111"/>
      <c r="Q2437" s="111"/>
      <c r="R2437" s="111"/>
      <c r="S2437" s="111"/>
      <c r="T2437" s="111"/>
      <c r="U2437" s="111"/>
      <c r="V2437" s="111"/>
      <c r="W2437" s="1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</row>
    <row r="2438" spans="1:78" s="45" customFormat="1" x14ac:dyDescent="0.2">
      <c r="A2438" s="111"/>
      <c r="B2438" s="111"/>
      <c r="C2438" s="111"/>
      <c r="D2438" s="111"/>
      <c r="E2438" s="111"/>
      <c r="F2438" s="111"/>
      <c r="G2438" s="111"/>
      <c r="H2438" s="111"/>
      <c r="I2438" s="111"/>
      <c r="J2438" s="111"/>
      <c r="K2438" s="111"/>
      <c r="L2438" s="111"/>
      <c r="M2438" s="111"/>
      <c r="N2438" s="111"/>
      <c r="O2438" s="111"/>
      <c r="P2438" s="111"/>
      <c r="Q2438" s="111"/>
      <c r="R2438" s="111"/>
      <c r="S2438" s="111"/>
      <c r="T2438" s="111"/>
      <c r="U2438" s="111"/>
      <c r="V2438" s="111"/>
      <c r="W2438" s="1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  <c r="BT2438" s="11"/>
      <c r="BU2438" s="11"/>
      <c r="BV2438" s="11"/>
      <c r="BW2438" s="11"/>
      <c r="BX2438" s="11"/>
      <c r="BY2438" s="11"/>
      <c r="BZ2438" s="11"/>
    </row>
    <row r="2439" spans="1:78" s="45" customFormat="1" x14ac:dyDescent="0.2">
      <c r="A2439" s="111"/>
      <c r="B2439" s="111"/>
      <c r="C2439" s="111"/>
      <c r="D2439" s="111"/>
      <c r="E2439" s="111"/>
      <c r="F2439" s="111"/>
      <c r="G2439" s="111"/>
      <c r="H2439" s="111"/>
      <c r="I2439" s="111"/>
      <c r="J2439" s="111"/>
      <c r="K2439" s="111"/>
      <c r="L2439" s="111"/>
      <c r="M2439" s="111"/>
      <c r="N2439" s="111"/>
      <c r="O2439" s="111"/>
      <c r="P2439" s="111"/>
      <c r="Q2439" s="111"/>
      <c r="R2439" s="111"/>
      <c r="S2439" s="111"/>
      <c r="T2439" s="111"/>
      <c r="U2439" s="111"/>
      <c r="V2439" s="111"/>
      <c r="W2439" s="1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  <c r="BT2439" s="11"/>
      <c r="BU2439" s="11"/>
      <c r="BV2439" s="11"/>
      <c r="BW2439" s="11"/>
      <c r="BX2439" s="11"/>
      <c r="BY2439" s="11"/>
      <c r="BZ2439" s="11"/>
    </row>
    <row r="2440" spans="1:78" s="45" customFormat="1" x14ac:dyDescent="0.2">
      <c r="A2440" s="111"/>
      <c r="B2440" s="111"/>
      <c r="C2440" s="111"/>
      <c r="D2440" s="111"/>
      <c r="E2440" s="111"/>
      <c r="F2440" s="111"/>
      <c r="G2440" s="111"/>
      <c r="H2440" s="111"/>
      <c r="I2440" s="111"/>
      <c r="J2440" s="111"/>
      <c r="K2440" s="111"/>
      <c r="L2440" s="111"/>
      <c r="M2440" s="111"/>
      <c r="N2440" s="111"/>
      <c r="O2440" s="111"/>
      <c r="P2440" s="111"/>
      <c r="Q2440" s="111"/>
      <c r="R2440" s="111"/>
      <c r="S2440" s="111"/>
      <c r="T2440" s="111"/>
      <c r="U2440" s="111"/>
      <c r="V2440" s="111"/>
      <c r="W2440" s="1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  <c r="BT2440" s="11"/>
      <c r="BU2440" s="11"/>
      <c r="BV2440" s="11"/>
      <c r="BW2440" s="11"/>
      <c r="BX2440" s="11"/>
      <c r="BY2440" s="11"/>
      <c r="BZ2440" s="11"/>
    </row>
    <row r="2441" spans="1:78" s="45" customFormat="1" x14ac:dyDescent="0.2">
      <c r="A2441" s="111"/>
      <c r="B2441" s="111"/>
      <c r="C2441" s="111"/>
      <c r="D2441" s="111"/>
      <c r="E2441" s="111"/>
      <c r="F2441" s="111"/>
      <c r="G2441" s="111"/>
      <c r="H2441" s="111"/>
      <c r="I2441" s="111"/>
      <c r="J2441" s="111"/>
      <c r="K2441" s="111"/>
      <c r="L2441" s="111"/>
      <c r="M2441" s="111"/>
      <c r="N2441" s="111"/>
      <c r="O2441" s="111"/>
      <c r="P2441" s="111"/>
      <c r="Q2441" s="111"/>
      <c r="R2441" s="111"/>
      <c r="S2441" s="111"/>
      <c r="T2441" s="111"/>
      <c r="U2441" s="111"/>
      <c r="V2441" s="111"/>
      <c r="W2441" s="1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  <c r="BT2441" s="11"/>
      <c r="BU2441" s="11"/>
      <c r="BV2441" s="11"/>
      <c r="BW2441" s="11"/>
      <c r="BX2441" s="11"/>
      <c r="BY2441" s="11"/>
      <c r="BZ2441" s="11"/>
    </row>
    <row r="2442" spans="1:78" s="45" customFormat="1" x14ac:dyDescent="0.2">
      <c r="A2442" s="111"/>
      <c r="B2442" s="111"/>
      <c r="C2442" s="111"/>
      <c r="D2442" s="111"/>
      <c r="E2442" s="111"/>
      <c r="F2442" s="111"/>
      <c r="G2442" s="111"/>
      <c r="H2442" s="111"/>
      <c r="I2442" s="111"/>
      <c r="J2442" s="111"/>
      <c r="K2442" s="111"/>
      <c r="L2442" s="111"/>
      <c r="M2442" s="111"/>
      <c r="N2442" s="111"/>
      <c r="O2442" s="111"/>
      <c r="P2442" s="111"/>
      <c r="Q2442" s="111"/>
      <c r="R2442" s="111"/>
      <c r="S2442" s="111"/>
      <c r="T2442" s="111"/>
      <c r="U2442" s="111"/>
      <c r="V2442" s="111"/>
      <c r="W2442" s="1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</row>
    <row r="2443" spans="1:78" s="45" customFormat="1" x14ac:dyDescent="0.2">
      <c r="A2443" s="111"/>
      <c r="B2443" s="111"/>
      <c r="C2443" s="111"/>
      <c r="D2443" s="111"/>
      <c r="E2443" s="111"/>
      <c r="F2443" s="111"/>
      <c r="G2443" s="111"/>
      <c r="H2443" s="111"/>
      <c r="I2443" s="111"/>
      <c r="J2443" s="111"/>
      <c r="K2443" s="111"/>
      <c r="L2443" s="111"/>
      <c r="M2443" s="111"/>
      <c r="N2443" s="111"/>
      <c r="O2443" s="111"/>
      <c r="P2443" s="111"/>
      <c r="Q2443" s="111"/>
      <c r="R2443" s="111"/>
      <c r="S2443" s="111"/>
      <c r="T2443" s="111"/>
      <c r="U2443" s="111"/>
      <c r="V2443" s="111"/>
      <c r="W2443" s="1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</row>
    <row r="2444" spans="1:78" s="45" customFormat="1" x14ac:dyDescent="0.2">
      <c r="A2444" s="111"/>
      <c r="B2444" s="111"/>
      <c r="C2444" s="111"/>
      <c r="D2444" s="111"/>
      <c r="E2444" s="111"/>
      <c r="F2444" s="111"/>
      <c r="G2444" s="111"/>
      <c r="H2444" s="111"/>
      <c r="I2444" s="111"/>
      <c r="J2444" s="111"/>
      <c r="K2444" s="111"/>
      <c r="L2444" s="111"/>
      <c r="M2444" s="111"/>
      <c r="N2444" s="111"/>
      <c r="O2444" s="111"/>
      <c r="P2444" s="111"/>
      <c r="Q2444" s="111"/>
      <c r="R2444" s="111"/>
      <c r="S2444" s="111"/>
      <c r="T2444" s="111"/>
      <c r="U2444" s="111"/>
      <c r="V2444" s="111"/>
      <c r="W2444" s="1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  <c r="BT2444" s="11"/>
      <c r="BU2444" s="11"/>
      <c r="BV2444" s="11"/>
      <c r="BW2444" s="11"/>
      <c r="BX2444" s="11"/>
      <c r="BY2444" s="11"/>
      <c r="BZ2444" s="11"/>
    </row>
    <row r="2445" spans="1:78" s="45" customFormat="1" x14ac:dyDescent="0.2">
      <c r="A2445" s="111"/>
      <c r="B2445" s="111"/>
      <c r="C2445" s="111"/>
      <c r="D2445" s="111"/>
      <c r="E2445" s="111"/>
      <c r="F2445" s="111"/>
      <c r="G2445" s="111"/>
      <c r="H2445" s="111"/>
      <c r="I2445" s="111"/>
      <c r="J2445" s="111"/>
      <c r="K2445" s="111"/>
      <c r="L2445" s="111"/>
      <c r="M2445" s="111"/>
      <c r="N2445" s="111"/>
      <c r="O2445" s="111"/>
      <c r="P2445" s="111"/>
      <c r="Q2445" s="111"/>
      <c r="R2445" s="111"/>
      <c r="S2445" s="111"/>
      <c r="T2445" s="111"/>
      <c r="U2445" s="111"/>
      <c r="V2445" s="111"/>
      <c r="W2445" s="1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  <c r="BT2445" s="11"/>
      <c r="BU2445" s="11"/>
      <c r="BV2445" s="11"/>
      <c r="BW2445" s="11"/>
      <c r="BX2445" s="11"/>
      <c r="BY2445" s="11"/>
      <c r="BZ2445" s="11"/>
    </row>
    <row r="2446" spans="1:78" s="45" customFormat="1" x14ac:dyDescent="0.2">
      <c r="A2446" s="111"/>
      <c r="B2446" s="111"/>
      <c r="C2446" s="111"/>
      <c r="D2446" s="111"/>
      <c r="E2446" s="111"/>
      <c r="F2446" s="111"/>
      <c r="G2446" s="111"/>
      <c r="H2446" s="111"/>
      <c r="I2446" s="111"/>
      <c r="J2446" s="111"/>
      <c r="K2446" s="111"/>
      <c r="L2446" s="111"/>
      <c r="M2446" s="111"/>
      <c r="N2446" s="111"/>
      <c r="O2446" s="111"/>
      <c r="P2446" s="111"/>
      <c r="Q2446" s="111"/>
      <c r="R2446" s="111"/>
      <c r="S2446" s="111"/>
      <c r="T2446" s="111"/>
      <c r="U2446" s="111"/>
      <c r="V2446" s="111"/>
      <c r="W2446" s="1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</row>
    <row r="2447" spans="1:78" s="45" customFormat="1" x14ac:dyDescent="0.2">
      <c r="A2447" s="111"/>
      <c r="B2447" s="111"/>
      <c r="C2447" s="111"/>
      <c r="D2447" s="111"/>
      <c r="E2447" s="111"/>
      <c r="F2447" s="111"/>
      <c r="G2447" s="111"/>
      <c r="H2447" s="111"/>
      <c r="I2447" s="111"/>
      <c r="J2447" s="111"/>
      <c r="K2447" s="111"/>
      <c r="L2447" s="111"/>
      <c r="M2447" s="111"/>
      <c r="N2447" s="111"/>
      <c r="O2447" s="111"/>
      <c r="P2447" s="111"/>
      <c r="Q2447" s="111"/>
      <c r="R2447" s="111"/>
      <c r="S2447" s="111"/>
      <c r="T2447" s="111"/>
      <c r="U2447" s="111"/>
      <c r="V2447" s="111"/>
      <c r="W2447" s="1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  <c r="BT2447" s="11"/>
      <c r="BU2447" s="11"/>
      <c r="BV2447" s="11"/>
      <c r="BW2447" s="11"/>
      <c r="BX2447" s="11"/>
      <c r="BY2447" s="11"/>
      <c r="BZ2447" s="11"/>
    </row>
    <row r="2448" spans="1:78" s="45" customFormat="1" x14ac:dyDescent="0.2">
      <c r="A2448" s="111"/>
      <c r="B2448" s="111"/>
      <c r="C2448" s="111"/>
      <c r="D2448" s="111"/>
      <c r="E2448" s="111"/>
      <c r="F2448" s="111"/>
      <c r="G2448" s="111"/>
      <c r="H2448" s="111"/>
      <c r="I2448" s="111"/>
      <c r="J2448" s="111"/>
      <c r="K2448" s="111"/>
      <c r="L2448" s="111"/>
      <c r="M2448" s="111"/>
      <c r="N2448" s="111"/>
      <c r="O2448" s="111"/>
      <c r="P2448" s="111"/>
      <c r="Q2448" s="111"/>
      <c r="R2448" s="111"/>
      <c r="S2448" s="111"/>
      <c r="T2448" s="111"/>
      <c r="U2448" s="111"/>
      <c r="V2448" s="111"/>
      <c r="W2448" s="1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  <c r="BT2448" s="11"/>
      <c r="BU2448" s="11"/>
      <c r="BV2448" s="11"/>
      <c r="BW2448" s="11"/>
      <c r="BX2448" s="11"/>
      <c r="BY2448" s="11"/>
      <c r="BZ2448" s="11"/>
    </row>
    <row r="2449" spans="1:78" s="45" customFormat="1" x14ac:dyDescent="0.2">
      <c r="A2449" s="111"/>
      <c r="B2449" s="111"/>
      <c r="C2449" s="111"/>
      <c r="D2449" s="111"/>
      <c r="E2449" s="111"/>
      <c r="F2449" s="111"/>
      <c r="G2449" s="111"/>
      <c r="H2449" s="111"/>
      <c r="I2449" s="111"/>
      <c r="J2449" s="111"/>
      <c r="K2449" s="111"/>
      <c r="L2449" s="111"/>
      <c r="M2449" s="111"/>
      <c r="N2449" s="111"/>
      <c r="O2449" s="111"/>
      <c r="P2449" s="111"/>
      <c r="Q2449" s="111"/>
      <c r="R2449" s="111"/>
      <c r="S2449" s="111"/>
      <c r="T2449" s="111"/>
      <c r="U2449" s="111"/>
      <c r="V2449" s="111"/>
      <c r="W2449" s="1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  <c r="BT2449" s="11"/>
      <c r="BU2449" s="11"/>
      <c r="BV2449" s="11"/>
      <c r="BW2449" s="11"/>
      <c r="BX2449" s="11"/>
      <c r="BY2449" s="11"/>
      <c r="BZ2449" s="11"/>
    </row>
    <row r="2450" spans="1:78" s="45" customFormat="1" x14ac:dyDescent="0.2">
      <c r="A2450" s="111"/>
      <c r="B2450" s="111"/>
      <c r="C2450" s="111"/>
      <c r="D2450" s="111"/>
      <c r="E2450" s="111"/>
      <c r="F2450" s="111"/>
      <c r="G2450" s="111"/>
      <c r="H2450" s="111"/>
      <c r="I2450" s="111"/>
      <c r="J2450" s="111"/>
      <c r="K2450" s="111"/>
      <c r="L2450" s="111"/>
      <c r="M2450" s="111"/>
      <c r="N2450" s="111"/>
      <c r="O2450" s="111"/>
      <c r="P2450" s="111"/>
      <c r="Q2450" s="111"/>
      <c r="R2450" s="111"/>
      <c r="S2450" s="111"/>
      <c r="T2450" s="111"/>
      <c r="U2450" s="111"/>
      <c r="V2450" s="111"/>
      <c r="W2450" s="1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  <c r="BT2450" s="11"/>
      <c r="BU2450" s="11"/>
      <c r="BV2450" s="11"/>
      <c r="BW2450" s="11"/>
      <c r="BX2450" s="11"/>
      <c r="BY2450" s="11"/>
      <c r="BZ2450" s="11"/>
    </row>
    <row r="2451" spans="1:78" s="45" customFormat="1" x14ac:dyDescent="0.2">
      <c r="A2451" s="111"/>
      <c r="B2451" s="111"/>
      <c r="C2451" s="111"/>
      <c r="D2451" s="111"/>
      <c r="E2451" s="111"/>
      <c r="F2451" s="111"/>
      <c r="G2451" s="111"/>
      <c r="H2451" s="111"/>
      <c r="I2451" s="111"/>
      <c r="J2451" s="111"/>
      <c r="K2451" s="111"/>
      <c r="L2451" s="111"/>
      <c r="M2451" s="111"/>
      <c r="N2451" s="111"/>
      <c r="O2451" s="111"/>
      <c r="P2451" s="111"/>
      <c r="Q2451" s="111"/>
      <c r="R2451" s="111"/>
      <c r="S2451" s="111"/>
      <c r="T2451" s="111"/>
      <c r="U2451" s="111"/>
      <c r="V2451" s="111"/>
      <c r="W2451" s="1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  <c r="BT2451" s="11"/>
      <c r="BU2451" s="11"/>
      <c r="BV2451" s="11"/>
      <c r="BW2451" s="11"/>
      <c r="BX2451" s="11"/>
      <c r="BY2451" s="11"/>
      <c r="BZ2451" s="11"/>
    </row>
    <row r="2452" spans="1:78" s="45" customFormat="1" x14ac:dyDescent="0.2">
      <c r="A2452" s="111"/>
      <c r="B2452" s="111"/>
      <c r="C2452" s="111"/>
      <c r="D2452" s="111"/>
      <c r="E2452" s="111"/>
      <c r="F2452" s="111"/>
      <c r="G2452" s="111"/>
      <c r="H2452" s="111"/>
      <c r="I2452" s="111"/>
      <c r="J2452" s="111"/>
      <c r="K2452" s="111"/>
      <c r="L2452" s="111"/>
      <c r="M2452" s="111"/>
      <c r="N2452" s="111"/>
      <c r="O2452" s="111"/>
      <c r="P2452" s="111"/>
      <c r="Q2452" s="111"/>
      <c r="R2452" s="111"/>
      <c r="S2452" s="111"/>
      <c r="T2452" s="111"/>
      <c r="U2452" s="111"/>
      <c r="V2452" s="111"/>
      <c r="W2452" s="1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  <c r="BT2452" s="11"/>
      <c r="BU2452" s="11"/>
      <c r="BV2452" s="11"/>
      <c r="BW2452" s="11"/>
      <c r="BX2452" s="11"/>
      <c r="BY2452" s="11"/>
      <c r="BZ2452" s="11"/>
    </row>
    <row r="2453" spans="1:78" s="45" customFormat="1" x14ac:dyDescent="0.2">
      <c r="A2453" s="111"/>
      <c r="B2453" s="111"/>
      <c r="C2453" s="111"/>
      <c r="D2453" s="111"/>
      <c r="E2453" s="111"/>
      <c r="F2453" s="111"/>
      <c r="G2453" s="111"/>
      <c r="H2453" s="111"/>
      <c r="I2453" s="111"/>
      <c r="J2453" s="111"/>
      <c r="K2453" s="111"/>
      <c r="L2453" s="111"/>
      <c r="M2453" s="111"/>
      <c r="N2453" s="111"/>
      <c r="O2453" s="111"/>
      <c r="P2453" s="111"/>
      <c r="Q2453" s="111"/>
      <c r="R2453" s="111"/>
      <c r="S2453" s="111"/>
      <c r="T2453" s="111"/>
      <c r="U2453" s="111"/>
      <c r="V2453" s="111"/>
      <c r="W2453" s="1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  <c r="BT2453" s="11"/>
      <c r="BU2453" s="11"/>
      <c r="BV2453" s="11"/>
      <c r="BW2453" s="11"/>
      <c r="BX2453" s="11"/>
      <c r="BY2453" s="11"/>
      <c r="BZ2453" s="11"/>
    </row>
    <row r="2454" spans="1:78" s="45" customFormat="1" x14ac:dyDescent="0.2">
      <c r="A2454" s="111"/>
      <c r="B2454" s="111"/>
      <c r="C2454" s="111"/>
      <c r="D2454" s="111"/>
      <c r="E2454" s="111"/>
      <c r="F2454" s="111"/>
      <c r="G2454" s="111"/>
      <c r="H2454" s="111"/>
      <c r="I2454" s="111"/>
      <c r="J2454" s="111"/>
      <c r="K2454" s="111"/>
      <c r="L2454" s="111"/>
      <c r="M2454" s="111"/>
      <c r="N2454" s="111"/>
      <c r="O2454" s="111"/>
      <c r="P2454" s="111"/>
      <c r="Q2454" s="111"/>
      <c r="R2454" s="111"/>
      <c r="S2454" s="111"/>
      <c r="T2454" s="111"/>
      <c r="U2454" s="111"/>
      <c r="V2454" s="111"/>
      <c r="W2454" s="1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  <c r="BT2454" s="11"/>
      <c r="BU2454" s="11"/>
      <c r="BV2454" s="11"/>
      <c r="BW2454" s="11"/>
      <c r="BX2454" s="11"/>
      <c r="BY2454" s="11"/>
      <c r="BZ2454" s="11"/>
    </row>
    <row r="2455" spans="1:78" s="45" customFormat="1" x14ac:dyDescent="0.2">
      <c r="A2455" s="111"/>
      <c r="B2455" s="111"/>
      <c r="C2455" s="111"/>
      <c r="D2455" s="111"/>
      <c r="E2455" s="111"/>
      <c r="F2455" s="111"/>
      <c r="G2455" s="111"/>
      <c r="H2455" s="111"/>
      <c r="I2455" s="111"/>
      <c r="J2455" s="111"/>
      <c r="K2455" s="111"/>
      <c r="L2455" s="111"/>
      <c r="M2455" s="111"/>
      <c r="N2455" s="111"/>
      <c r="O2455" s="111"/>
      <c r="P2455" s="111"/>
      <c r="Q2455" s="111"/>
      <c r="R2455" s="111"/>
      <c r="S2455" s="111"/>
      <c r="T2455" s="111"/>
      <c r="U2455" s="111"/>
      <c r="V2455" s="111"/>
      <c r="W2455" s="1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</row>
    <row r="2456" spans="1:78" s="45" customFormat="1" x14ac:dyDescent="0.2">
      <c r="A2456" s="111"/>
      <c r="B2456" s="111"/>
      <c r="C2456" s="111"/>
      <c r="D2456" s="111"/>
      <c r="E2456" s="111"/>
      <c r="F2456" s="111"/>
      <c r="G2456" s="111"/>
      <c r="H2456" s="111"/>
      <c r="I2456" s="111"/>
      <c r="J2456" s="111"/>
      <c r="K2456" s="111"/>
      <c r="L2456" s="111"/>
      <c r="M2456" s="111"/>
      <c r="N2456" s="111"/>
      <c r="O2456" s="111"/>
      <c r="P2456" s="111"/>
      <c r="Q2456" s="111"/>
      <c r="R2456" s="111"/>
      <c r="S2456" s="111"/>
      <c r="T2456" s="111"/>
      <c r="U2456" s="111"/>
      <c r="V2456" s="111"/>
      <c r="W2456" s="1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  <c r="BT2456" s="11"/>
      <c r="BU2456" s="11"/>
      <c r="BV2456" s="11"/>
      <c r="BW2456" s="11"/>
      <c r="BX2456" s="11"/>
      <c r="BY2456" s="11"/>
      <c r="BZ2456" s="11"/>
    </row>
    <row r="2457" spans="1:78" s="45" customFormat="1" x14ac:dyDescent="0.2">
      <c r="A2457" s="111"/>
      <c r="B2457" s="111"/>
      <c r="C2457" s="111"/>
      <c r="D2457" s="111"/>
      <c r="E2457" s="111"/>
      <c r="F2457" s="111"/>
      <c r="G2457" s="111"/>
      <c r="H2457" s="111"/>
      <c r="I2457" s="111"/>
      <c r="J2457" s="111"/>
      <c r="K2457" s="111"/>
      <c r="L2457" s="111"/>
      <c r="M2457" s="111"/>
      <c r="N2457" s="111"/>
      <c r="O2457" s="111"/>
      <c r="P2457" s="111"/>
      <c r="Q2457" s="111"/>
      <c r="R2457" s="111"/>
      <c r="S2457" s="111"/>
      <c r="T2457" s="111"/>
      <c r="U2457" s="111"/>
      <c r="V2457" s="111"/>
      <c r="W2457" s="1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  <c r="BT2457" s="11"/>
      <c r="BU2457" s="11"/>
      <c r="BV2457" s="11"/>
      <c r="BW2457" s="11"/>
      <c r="BX2457" s="11"/>
      <c r="BY2457" s="11"/>
      <c r="BZ2457" s="11"/>
    </row>
    <row r="2458" spans="1:78" s="45" customFormat="1" x14ac:dyDescent="0.2">
      <c r="A2458" s="111"/>
      <c r="B2458" s="111"/>
      <c r="C2458" s="111"/>
      <c r="D2458" s="111"/>
      <c r="E2458" s="111"/>
      <c r="F2458" s="111"/>
      <c r="G2458" s="111"/>
      <c r="H2458" s="111"/>
      <c r="I2458" s="111"/>
      <c r="J2458" s="111"/>
      <c r="K2458" s="111"/>
      <c r="L2458" s="111"/>
      <c r="M2458" s="111"/>
      <c r="N2458" s="111"/>
      <c r="O2458" s="111"/>
      <c r="P2458" s="111"/>
      <c r="Q2458" s="111"/>
      <c r="R2458" s="111"/>
      <c r="S2458" s="111"/>
      <c r="T2458" s="111"/>
      <c r="U2458" s="111"/>
      <c r="V2458" s="111"/>
      <c r="W2458" s="1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</row>
    <row r="2459" spans="1:78" s="45" customFormat="1" x14ac:dyDescent="0.2">
      <c r="A2459" s="111"/>
      <c r="B2459" s="111"/>
      <c r="C2459" s="111"/>
      <c r="D2459" s="111"/>
      <c r="E2459" s="111"/>
      <c r="F2459" s="111"/>
      <c r="G2459" s="111"/>
      <c r="H2459" s="111"/>
      <c r="I2459" s="111"/>
      <c r="J2459" s="111"/>
      <c r="K2459" s="111"/>
      <c r="L2459" s="111"/>
      <c r="M2459" s="111"/>
      <c r="N2459" s="111"/>
      <c r="O2459" s="111"/>
      <c r="P2459" s="111"/>
      <c r="Q2459" s="111"/>
      <c r="R2459" s="111"/>
      <c r="S2459" s="111"/>
      <c r="T2459" s="111"/>
      <c r="U2459" s="111"/>
      <c r="V2459" s="111"/>
      <c r="W2459" s="1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</row>
    <row r="2460" spans="1:78" s="45" customFormat="1" x14ac:dyDescent="0.2">
      <c r="A2460" s="111"/>
      <c r="B2460" s="111"/>
      <c r="C2460" s="111"/>
      <c r="D2460" s="111"/>
      <c r="E2460" s="111"/>
      <c r="F2460" s="111"/>
      <c r="G2460" s="111"/>
      <c r="H2460" s="111"/>
      <c r="I2460" s="111"/>
      <c r="J2460" s="111"/>
      <c r="K2460" s="111"/>
      <c r="L2460" s="111"/>
      <c r="M2460" s="111"/>
      <c r="N2460" s="111"/>
      <c r="O2460" s="111"/>
      <c r="P2460" s="111"/>
      <c r="Q2460" s="111"/>
      <c r="R2460" s="111"/>
      <c r="S2460" s="111"/>
      <c r="T2460" s="111"/>
      <c r="U2460" s="111"/>
      <c r="V2460" s="111"/>
      <c r="W2460" s="1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  <c r="BT2460" s="11"/>
      <c r="BU2460" s="11"/>
      <c r="BV2460" s="11"/>
      <c r="BW2460" s="11"/>
      <c r="BX2460" s="11"/>
      <c r="BY2460" s="11"/>
      <c r="BZ2460" s="11"/>
    </row>
    <row r="2461" spans="1:78" s="45" customFormat="1" x14ac:dyDescent="0.2">
      <c r="A2461" s="111"/>
      <c r="B2461" s="111"/>
      <c r="C2461" s="111"/>
      <c r="D2461" s="111"/>
      <c r="E2461" s="111"/>
      <c r="F2461" s="111"/>
      <c r="G2461" s="111"/>
      <c r="H2461" s="111"/>
      <c r="I2461" s="111"/>
      <c r="J2461" s="111"/>
      <c r="K2461" s="111"/>
      <c r="L2461" s="111"/>
      <c r="M2461" s="111"/>
      <c r="N2461" s="111"/>
      <c r="O2461" s="111"/>
      <c r="P2461" s="111"/>
      <c r="Q2461" s="111"/>
      <c r="R2461" s="111"/>
      <c r="S2461" s="111"/>
      <c r="T2461" s="111"/>
      <c r="U2461" s="111"/>
      <c r="V2461" s="111"/>
      <c r="W2461" s="1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  <c r="BT2461" s="11"/>
      <c r="BU2461" s="11"/>
      <c r="BV2461" s="11"/>
      <c r="BW2461" s="11"/>
      <c r="BX2461" s="11"/>
      <c r="BY2461" s="11"/>
      <c r="BZ2461" s="11"/>
    </row>
    <row r="2462" spans="1:78" s="45" customFormat="1" x14ac:dyDescent="0.2">
      <c r="A2462" s="111"/>
      <c r="B2462" s="111"/>
      <c r="C2462" s="111"/>
      <c r="D2462" s="111"/>
      <c r="E2462" s="111"/>
      <c r="F2462" s="111"/>
      <c r="G2462" s="111"/>
      <c r="H2462" s="111"/>
      <c r="I2462" s="111"/>
      <c r="J2462" s="111"/>
      <c r="K2462" s="111"/>
      <c r="L2462" s="111"/>
      <c r="M2462" s="111"/>
      <c r="N2462" s="111"/>
      <c r="O2462" s="111"/>
      <c r="P2462" s="111"/>
      <c r="Q2462" s="111"/>
      <c r="R2462" s="111"/>
      <c r="S2462" s="111"/>
      <c r="T2462" s="111"/>
      <c r="U2462" s="111"/>
      <c r="V2462" s="111"/>
      <c r="W2462" s="1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  <c r="BT2462" s="11"/>
      <c r="BU2462" s="11"/>
      <c r="BV2462" s="11"/>
      <c r="BW2462" s="11"/>
      <c r="BX2462" s="11"/>
      <c r="BY2462" s="11"/>
      <c r="BZ2462" s="11"/>
    </row>
    <row r="2463" spans="1:78" s="45" customFormat="1" x14ac:dyDescent="0.2">
      <c r="A2463" s="111"/>
      <c r="B2463" s="111"/>
      <c r="C2463" s="111"/>
      <c r="D2463" s="111"/>
      <c r="E2463" s="111"/>
      <c r="F2463" s="111"/>
      <c r="G2463" s="111"/>
      <c r="H2463" s="111"/>
      <c r="I2463" s="111"/>
      <c r="J2463" s="111"/>
      <c r="K2463" s="111"/>
      <c r="L2463" s="111"/>
      <c r="M2463" s="111"/>
      <c r="N2463" s="111"/>
      <c r="O2463" s="111"/>
      <c r="P2463" s="111"/>
      <c r="Q2463" s="111"/>
      <c r="R2463" s="111"/>
      <c r="S2463" s="111"/>
      <c r="T2463" s="111"/>
      <c r="U2463" s="111"/>
      <c r="V2463" s="111"/>
      <c r="W2463" s="1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</row>
    <row r="2464" spans="1:78" s="45" customFormat="1" x14ac:dyDescent="0.2">
      <c r="A2464" s="111"/>
      <c r="B2464" s="111"/>
      <c r="C2464" s="111"/>
      <c r="D2464" s="111"/>
      <c r="E2464" s="111"/>
      <c r="F2464" s="111"/>
      <c r="G2464" s="111"/>
      <c r="H2464" s="111"/>
      <c r="I2464" s="111"/>
      <c r="J2464" s="111"/>
      <c r="K2464" s="111"/>
      <c r="L2464" s="111"/>
      <c r="M2464" s="111"/>
      <c r="N2464" s="111"/>
      <c r="O2464" s="111"/>
      <c r="P2464" s="111"/>
      <c r="Q2464" s="111"/>
      <c r="R2464" s="111"/>
      <c r="S2464" s="111"/>
      <c r="T2464" s="111"/>
      <c r="U2464" s="111"/>
      <c r="V2464" s="111"/>
      <c r="W2464" s="1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  <c r="BT2464" s="11"/>
      <c r="BU2464" s="11"/>
      <c r="BV2464" s="11"/>
      <c r="BW2464" s="11"/>
      <c r="BX2464" s="11"/>
      <c r="BY2464" s="11"/>
      <c r="BZ2464" s="11"/>
    </row>
    <row r="2465" spans="1:78" s="45" customFormat="1" x14ac:dyDescent="0.2">
      <c r="A2465" s="111"/>
      <c r="B2465" s="111"/>
      <c r="C2465" s="111"/>
      <c r="D2465" s="111"/>
      <c r="E2465" s="111"/>
      <c r="F2465" s="111"/>
      <c r="G2465" s="111"/>
      <c r="H2465" s="111"/>
      <c r="I2465" s="111"/>
      <c r="J2465" s="111"/>
      <c r="K2465" s="111"/>
      <c r="L2465" s="111"/>
      <c r="M2465" s="111"/>
      <c r="N2465" s="111"/>
      <c r="O2465" s="111"/>
      <c r="P2465" s="111"/>
      <c r="Q2465" s="111"/>
      <c r="R2465" s="111"/>
      <c r="S2465" s="111"/>
      <c r="T2465" s="111"/>
      <c r="U2465" s="111"/>
      <c r="V2465" s="111"/>
      <c r="W2465" s="1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  <c r="BT2465" s="11"/>
      <c r="BU2465" s="11"/>
      <c r="BV2465" s="11"/>
      <c r="BW2465" s="11"/>
      <c r="BX2465" s="11"/>
      <c r="BY2465" s="11"/>
      <c r="BZ2465" s="11"/>
    </row>
    <row r="2466" spans="1:78" s="45" customFormat="1" x14ac:dyDescent="0.2">
      <c r="A2466" s="111"/>
      <c r="B2466" s="111"/>
      <c r="C2466" s="111"/>
      <c r="D2466" s="111"/>
      <c r="E2466" s="111"/>
      <c r="F2466" s="111"/>
      <c r="G2466" s="111"/>
      <c r="H2466" s="111"/>
      <c r="I2466" s="111"/>
      <c r="J2466" s="111"/>
      <c r="K2466" s="111"/>
      <c r="L2466" s="111"/>
      <c r="M2466" s="111"/>
      <c r="N2466" s="111"/>
      <c r="O2466" s="111"/>
      <c r="P2466" s="111"/>
      <c r="Q2466" s="111"/>
      <c r="R2466" s="111"/>
      <c r="S2466" s="111"/>
      <c r="T2466" s="111"/>
      <c r="U2466" s="111"/>
      <c r="V2466" s="111"/>
      <c r="W2466" s="1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  <c r="BT2466" s="11"/>
      <c r="BU2466" s="11"/>
      <c r="BV2466" s="11"/>
      <c r="BW2466" s="11"/>
      <c r="BX2466" s="11"/>
      <c r="BY2466" s="11"/>
      <c r="BZ2466" s="11"/>
    </row>
    <row r="2467" spans="1:78" s="45" customFormat="1" x14ac:dyDescent="0.2">
      <c r="A2467" s="111"/>
      <c r="B2467" s="111"/>
      <c r="C2467" s="111"/>
      <c r="D2467" s="111"/>
      <c r="E2467" s="111"/>
      <c r="F2467" s="111"/>
      <c r="G2467" s="111"/>
      <c r="H2467" s="111"/>
      <c r="I2467" s="111"/>
      <c r="J2467" s="111"/>
      <c r="K2467" s="111"/>
      <c r="L2467" s="111"/>
      <c r="M2467" s="111"/>
      <c r="N2467" s="111"/>
      <c r="O2467" s="111"/>
      <c r="P2467" s="111"/>
      <c r="Q2467" s="111"/>
      <c r="R2467" s="111"/>
      <c r="S2467" s="111"/>
      <c r="T2467" s="111"/>
      <c r="U2467" s="111"/>
      <c r="V2467" s="111"/>
      <c r="W2467" s="1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  <c r="BT2467" s="11"/>
      <c r="BU2467" s="11"/>
      <c r="BV2467" s="11"/>
      <c r="BW2467" s="11"/>
      <c r="BX2467" s="11"/>
      <c r="BY2467" s="11"/>
      <c r="BZ2467" s="11"/>
    </row>
    <row r="2468" spans="1:78" s="45" customFormat="1" x14ac:dyDescent="0.2">
      <c r="A2468" s="111"/>
      <c r="B2468" s="111"/>
      <c r="C2468" s="111"/>
      <c r="D2468" s="111"/>
      <c r="E2468" s="111"/>
      <c r="F2468" s="111"/>
      <c r="G2468" s="111"/>
      <c r="H2468" s="111"/>
      <c r="I2468" s="111"/>
      <c r="J2468" s="111"/>
      <c r="K2468" s="111"/>
      <c r="L2468" s="111"/>
      <c r="M2468" s="111"/>
      <c r="N2468" s="111"/>
      <c r="O2468" s="111"/>
      <c r="P2468" s="111"/>
      <c r="Q2468" s="111"/>
      <c r="R2468" s="111"/>
      <c r="S2468" s="111"/>
      <c r="T2468" s="111"/>
      <c r="U2468" s="111"/>
      <c r="V2468" s="111"/>
      <c r="W2468" s="1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  <c r="BT2468" s="11"/>
      <c r="BU2468" s="11"/>
      <c r="BV2468" s="11"/>
      <c r="BW2468" s="11"/>
      <c r="BX2468" s="11"/>
      <c r="BY2468" s="11"/>
      <c r="BZ2468" s="11"/>
    </row>
    <row r="2469" spans="1:78" s="45" customFormat="1" x14ac:dyDescent="0.2">
      <c r="A2469" s="111"/>
      <c r="B2469" s="111"/>
      <c r="C2469" s="111"/>
      <c r="D2469" s="111"/>
      <c r="E2469" s="111"/>
      <c r="F2469" s="111"/>
      <c r="G2469" s="111"/>
      <c r="H2469" s="111"/>
      <c r="I2469" s="111"/>
      <c r="J2469" s="111"/>
      <c r="K2469" s="111"/>
      <c r="L2469" s="111"/>
      <c r="M2469" s="111"/>
      <c r="N2469" s="111"/>
      <c r="O2469" s="111"/>
      <c r="P2469" s="111"/>
      <c r="Q2469" s="111"/>
      <c r="R2469" s="111"/>
      <c r="S2469" s="111"/>
      <c r="T2469" s="111"/>
      <c r="U2469" s="111"/>
      <c r="V2469" s="111"/>
      <c r="W2469" s="1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  <c r="BT2469" s="11"/>
      <c r="BU2469" s="11"/>
      <c r="BV2469" s="11"/>
      <c r="BW2469" s="11"/>
      <c r="BX2469" s="11"/>
      <c r="BY2469" s="11"/>
      <c r="BZ2469" s="11"/>
    </row>
    <row r="2470" spans="1:78" s="45" customFormat="1" x14ac:dyDescent="0.2">
      <c r="A2470" s="111"/>
      <c r="B2470" s="111"/>
      <c r="C2470" s="111"/>
      <c r="D2470" s="111"/>
      <c r="E2470" s="111"/>
      <c r="F2470" s="111"/>
      <c r="G2470" s="111"/>
      <c r="H2470" s="111"/>
      <c r="I2470" s="111"/>
      <c r="J2470" s="111"/>
      <c r="K2470" s="111"/>
      <c r="L2470" s="111"/>
      <c r="M2470" s="111"/>
      <c r="N2470" s="111"/>
      <c r="O2470" s="111"/>
      <c r="P2470" s="111"/>
      <c r="Q2470" s="111"/>
      <c r="R2470" s="111"/>
      <c r="S2470" s="111"/>
      <c r="T2470" s="111"/>
      <c r="U2470" s="111"/>
      <c r="V2470" s="111"/>
      <c r="W2470" s="1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  <c r="BT2470" s="11"/>
      <c r="BU2470" s="11"/>
      <c r="BV2470" s="11"/>
      <c r="BW2470" s="11"/>
      <c r="BX2470" s="11"/>
      <c r="BY2470" s="11"/>
      <c r="BZ2470" s="11"/>
    </row>
    <row r="2471" spans="1:78" s="45" customFormat="1" x14ac:dyDescent="0.2">
      <c r="A2471" s="111"/>
      <c r="B2471" s="111"/>
      <c r="C2471" s="111"/>
      <c r="D2471" s="111"/>
      <c r="E2471" s="111"/>
      <c r="F2471" s="111"/>
      <c r="G2471" s="111"/>
      <c r="H2471" s="111"/>
      <c r="I2471" s="111"/>
      <c r="J2471" s="111"/>
      <c r="K2471" s="111"/>
      <c r="L2471" s="111"/>
      <c r="M2471" s="111"/>
      <c r="N2471" s="111"/>
      <c r="O2471" s="111"/>
      <c r="P2471" s="111"/>
      <c r="Q2471" s="111"/>
      <c r="R2471" s="111"/>
      <c r="S2471" s="111"/>
      <c r="T2471" s="111"/>
      <c r="U2471" s="111"/>
      <c r="V2471" s="111"/>
      <c r="W2471" s="1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  <c r="BT2471" s="11"/>
      <c r="BU2471" s="11"/>
      <c r="BV2471" s="11"/>
      <c r="BW2471" s="11"/>
      <c r="BX2471" s="11"/>
      <c r="BY2471" s="11"/>
      <c r="BZ2471" s="11"/>
    </row>
    <row r="2472" spans="1:78" s="45" customFormat="1" x14ac:dyDescent="0.2">
      <c r="A2472" s="111"/>
      <c r="B2472" s="111"/>
      <c r="C2472" s="111"/>
      <c r="D2472" s="111"/>
      <c r="E2472" s="111"/>
      <c r="F2472" s="111"/>
      <c r="G2472" s="111"/>
      <c r="H2472" s="111"/>
      <c r="I2472" s="111"/>
      <c r="J2472" s="111"/>
      <c r="K2472" s="111"/>
      <c r="L2472" s="111"/>
      <c r="M2472" s="111"/>
      <c r="N2472" s="111"/>
      <c r="O2472" s="111"/>
      <c r="P2472" s="111"/>
      <c r="Q2472" s="111"/>
      <c r="R2472" s="111"/>
      <c r="S2472" s="111"/>
      <c r="T2472" s="111"/>
      <c r="U2472" s="111"/>
      <c r="V2472" s="111"/>
      <c r="W2472" s="1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  <c r="BT2472" s="11"/>
      <c r="BU2472" s="11"/>
      <c r="BV2472" s="11"/>
      <c r="BW2472" s="11"/>
      <c r="BX2472" s="11"/>
      <c r="BY2472" s="11"/>
      <c r="BZ2472" s="11"/>
    </row>
    <row r="2473" spans="1:78" s="45" customFormat="1" x14ac:dyDescent="0.2">
      <c r="A2473" s="111"/>
      <c r="B2473" s="111"/>
      <c r="C2473" s="111"/>
      <c r="D2473" s="111"/>
      <c r="E2473" s="111"/>
      <c r="F2473" s="111"/>
      <c r="G2473" s="111"/>
      <c r="H2473" s="111"/>
      <c r="I2473" s="111"/>
      <c r="J2473" s="111"/>
      <c r="K2473" s="111"/>
      <c r="L2473" s="111"/>
      <c r="M2473" s="111"/>
      <c r="N2473" s="111"/>
      <c r="O2473" s="111"/>
      <c r="P2473" s="111"/>
      <c r="Q2473" s="111"/>
      <c r="R2473" s="111"/>
      <c r="S2473" s="111"/>
      <c r="T2473" s="111"/>
      <c r="U2473" s="111"/>
      <c r="V2473" s="111"/>
      <c r="W2473" s="1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  <c r="BT2473" s="11"/>
      <c r="BU2473" s="11"/>
      <c r="BV2473" s="11"/>
      <c r="BW2473" s="11"/>
      <c r="BX2473" s="11"/>
      <c r="BY2473" s="11"/>
      <c r="BZ2473" s="11"/>
    </row>
    <row r="2474" spans="1:78" s="45" customFormat="1" x14ac:dyDescent="0.2">
      <c r="A2474" s="111"/>
      <c r="B2474" s="111"/>
      <c r="C2474" s="111"/>
      <c r="D2474" s="111"/>
      <c r="E2474" s="111"/>
      <c r="F2474" s="111"/>
      <c r="G2474" s="111"/>
      <c r="H2474" s="111"/>
      <c r="I2474" s="111"/>
      <c r="J2474" s="111"/>
      <c r="K2474" s="111"/>
      <c r="L2474" s="111"/>
      <c r="M2474" s="111"/>
      <c r="N2474" s="111"/>
      <c r="O2474" s="111"/>
      <c r="P2474" s="111"/>
      <c r="Q2474" s="111"/>
      <c r="R2474" s="111"/>
      <c r="S2474" s="111"/>
      <c r="T2474" s="111"/>
      <c r="U2474" s="111"/>
      <c r="V2474" s="111"/>
      <c r="W2474" s="1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</row>
    <row r="2475" spans="1:78" s="45" customFormat="1" x14ac:dyDescent="0.2">
      <c r="A2475" s="111"/>
      <c r="B2475" s="111"/>
      <c r="C2475" s="111"/>
      <c r="D2475" s="111"/>
      <c r="E2475" s="111"/>
      <c r="F2475" s="111"/>
      <c r="G2475" s="111"/>
      <c r="H2475" s="111"/>
      <c r="I2475" s="111"/>
      <c r="J2475" s="111"/>
      <c r="K2475" s="111"/>
      <c r="L2475" s="111"/>
      <c r="M2475" s="111"/>
      <c r="N2475" s="111"/>
      <c r="O2475" s="111"/>
      <c r="P2475" s="111"/>
      <c r="Q2475" s="111"/>
      <c r="R2475" s="111"/>
      <c r="S2475" s="111"/>
      <c r="T2475" s="111"/>
      <c r="U2475" s="111"/>
      <c r="V2475" s="111"/>
      <c r="W2475" s="1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  <c r="BT2475" s="11"/>
      <c r="BU2475" s="11"/>
      <c r="BV2475" s="11"/>
      <c r="BW2475" s="11"/>
      <c r="BX2475" s="11"/>
      <c r="BY2475" s="11"/>
      <c r="BZ2475" s="11"/>
    </row>
    <row r="2476" spans="1:78" s="45" customFormat="1" x14ac:dyDescent="0.2">
      <c r="A2476" s="111"/>
      <c r="B2476" s="111"/>
      <c r="C2476" s="111"/>
      <c r="D2476" s="111"/>
      <c r="E2476" s="111"/>
      <c r="F2476" s="111"/>
      <c r="G2476" s="111"/>
      <c r="H2476" s="111"/>
      <c r="I2476" s="111"/>
      <c r="J2476" s="111"/>
      <c r="K2476" s="111"/>
      <c r="L2476" s="111"/>
      <c r="M2476" s="111"/>
      <c r="N2476" s="111"/>
      <c r="O2476" s="111"/>
      <c r="P2476" s="111"/>
      <c r="Q2476" s="111"/>
      <c r="R2476" s="111"/>
      <c r="S2476" s="111"/>
      <c r="T2476" s="111"/>
      <c r="U2476" s="111"/>
      <c r="V2476" s="111"/>
      <c r="W2476" s="1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</row>
    <row r="2477" spans="1:78" s="45" customFormat="1" x14ac:dyDescent="0.2">
      <c r="A2477" s="111"/>
      <c r="B2477" s="111"/>
      <c r="C2477" s="111"/>
      <c r="D2477" s="111"/>
      <c r="E2477" s="111"/>
      <c r="F2477" s="111"/>
      <c r="G2477" s="111"/>
      <c r="H2477" s="111"/>
      <c r="I2477" s="111"/>
      <c r="J2477" s="111"/>
      <c r="K2477" s="111"/>
      <c r="L2477" s="111"/>
      <c r="M2477" s="111"/>
      <c r="N2477" s="111"/>
      <c r="O2477" s="111"/>
      <c r="P2477" s="111"/>
      <c r="Q2477" s="111"/>
      <c r="R2477" s="111"/>
      <c r="S2477" s="111"/>
      <c r="T2477" s="111"/>
      <c r="U2477" s="111"/>
      <c r="V2477" s="111"/>
      <c r="W2477" s="1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</row>
    <row r="2478" spans="1:78" s="45" customFormat="1" x14ac:dyDescent="0.2">
      <c r="A2478" s="111"/>
      <c r="B2478" s="111"/>
      <c r="C2478" s="111"/>
      <c r="D2478" s="111"/>
      <c r="E2478" s="111"/>
      <c r="F2478" s="111"/>
      <c r="G2478" s="111"/>
      <c r="H2478" s="111"/>
      <c r="I2478" s="111"/>
      <c r="J2478" s="111"/>
      <c r="K2478" s="111"/>
      <c r="L2478" s="111"/>
      <c r="M2478" s="111"/>
      <c r="N2478" s="111"/>
      <c r="O2478" s="111"/>
      <c r="P2478" s="111"/>
      <c r="Q2478" s="111"/>
      <c r="R2478" s="111"/>
      <c r="S2478" s="111"/>
      <c r="T2478" s="111"/>
      <c r="U2478" s="111"/>
      <c r="V2478" s="111"/>
      <c r="W2478" s="1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</row>
    <row r="2479" spans="1:78" s="45" customFormat="1" x14ac:dyDescent="0.2">
      <c r="A2479" s="111"/>
      <c r="B2479" s="111"/>
      <c r="C2479" s="111"/>
      <c r="D2479" s="111"/>
      <c r="E2479" s="111"/>
      <c r="F2479" s="111"/>
      <c r="G2479" s="111"/>
      <c r="H2479" s="111"/>
      <c r="I2479" s="111"/>
      <c r="J2479" s="111"/>
      <c r="K2479" s="111"/>
      <c r="L2479" s="111"/>
      <c r="M2479" s="111"/>
      <c r="N2479" s="111"/>
      <c r="O2479" s="111"/>
      <c r="P2479" s="111"/>
      <c r="Q2479" s="111"/>
      <c r="R2479" s="111"/>
      <c r="S2479" s="111"/>
      <c r="T2479" s="111"/>
      <c r="U2479" s="111"/>
      <c r="V2479" s="111"/>
      <c r="W2479" s="1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  <c r="BT2479" s="11"/>
      <c r="BU2479" s="11"/>
      <c r="BV2479" s="11"/>
      <c r="BW2479" s="11"/>
      <c r="BX2479" s="11"/>
      <c r="BY2479" s="11"/>
      <c r="BZ2479" s="11"/>
    </row>
    <row r="2480" spans="1:78" s="45" customFormat="1" x14ac:dyDescent="0.2">
      <c r="A2480" s="111"/>
      <c r="B2480" s="111"/>
      <c r="C2480" s="111"/>
      <c r="D2480" s="111"/>
      <c r="E2480" s="111"/>
      <c r="F2480" s="111"/>
      <c r="G2480" s="111"/>
      <c r="H2480" s="111"/>
      <c r="I2480" s="111"/>
      <c r="J2480" s="111"/>
      <c r="K2480" s="111"/>
      <c r="L2480" s="111"/>
      <c r="M2480" s="111"/>
      <c r="N2480" s="111"/>
      <c r="O2480" s="111"/>
      <c r="P2480" s="111"/>
      <c r="Q2480" s="111"/>
      <c r="R2480" s="111"/>
      <c r="S2480" s="111"/>
      <c r="T2480" s="111"/>
      <c r="U2480" s="111"/>
      <c r="V2480" s="111"/>
      <c r="W2480" s="1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</row>
    <row r="2481" spans="1:78" s="45" customFormat="1" x14ac:dyDescent="0.2">
      <c r="A2481" s="111"/>
      <c r="B2481" s="111"/>
      <c r="C2481" s="111"/>
      <c r="D2481" s="111"/>
      <c r="E2481" s="111"/>
      <c r="F2481" s="111"/>
      <c r="G2481" s="111"/>
      <c r="H2481" s="111"/>
      <c r="I2481" s="111"/>
      <c r="J2481" s="111"/>
      <c r="K2481" s="111"/>
      <c r="L2481" s="111"/>
      <c r="M2481" s="111"/>
      <c r="N2481" s="111"/>
      <c r="O2481" s="111"/>
      <c r="P2481" s="111"/>
      <c r="Q2481" s="111"/>
      <c r="R2481" s="111"/>
      <c r="S2481" s="111"/>
      <c r="T2481" s="111"/>
      <c r="U2481" s="111"/>
      <c r="V2481" s="111"/>
      <c r="W2481" s="1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</row>
    <row r="2482" spans="1:78" s="45" customFormat="1" x14ac:dyDescent="0.2">
      <c r="A2482" s="111"/>
      <c r="B2482" s="111"/>
      <c r="C2482" s="111"/>
      <c r="D2482" s="111"/>
      <c r="E2482" s="111"/>
      <c r="F2482" s="111"/>
      <c r="G2482" s="111"/>
      <c r="H2482" s="111"/>
      <c r="I2482" s="111"/>
      <c r="J2482" s="111"/>
      <c r="K2482" s="111"/>
      <c r="L2482" s="111"/>
      <c r="M2482" s="111"/>
      <c r="N2482" s="111"/>
      <c r="O2482" s="111"/>
      <c r="P2482" s="111"/>
      <c r="Q2482" s="111"/>
      <c r="R2482" s="111"/>
      <c r="S2482" s="111"/>
      <c r="T2482" s="111"/>
      <c r="U2482" s="111"/>
      <c r="V2482" s="111"/>
      <c r="W2482" s="1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  <c r="BT2482" s="11"/>
      <c r="BU2482" s="11"/>
      <c r="BV2482" s="11"/>
      <c r="BW2482" s="11"/>
      <c r="BX2482" s="11"/>
      <c r="BY2482" s="11"/>
      <c r="BZ2482" s="11"/>
    </row>
    <row r="2483" spans="1:78" s="45" customFormat="1" x14ac:dyDescent="0.2">
      <c r="A2483" s="111"/>
      <c r="B2483" s="111"/>
      <c r="C2483" s="111"/>
      <c r="D2483" s="111"/>
      <c r="E2483" s="111"/>
      <c r="F2483" s="111"/>
      <c r="G2483" s="111"/>
      <c r="H2483" s="111"/>
      <c r="I2483" s="111"/>
      <c r="J2483" s="111"/>
      <c r="K2483" s="111"/>
      <c r="L2483" s="111"/>
      <c r="M2483" s="111"/>
      <c r="N2483" s="111"/>
      <c r="O2483" s="111"/>
      <c r="P2483" s="111"/>
      <c r="Q2483" s="111"/>
      <c r="R2483" s="111"/>
      <c r="S2483" s="111"/>
      <c r="T2483" s="111"/>
      <c r="U2483" s="111"/>
      <c r="V2483" s="111"/>
      <c r="W2483" s="1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  <c r="BT2483" s="11"/>
      <c r="BU2483" s="11"/>
      <c r="BV2483" s="11"/>
      <c r="BW2483" s="11"/>
      <c r="BX2483" s="11"/>
      <c r="BY2483" s="11"/>
      <c r="BZ2483" s="11"/>
    </row>
    <row r="2484" spans="1:78" s="45" customFormat="1" x14ac:dyDescent="0.2">
      <c r="A2484" s="111"/>
      <c r="B2484" s="111"/>
      <c r="C2484" s="111"/>
      <c r="D2484" s="111"/>
      <c r="E2484" s="111"/>
      <c r="F2484" s="111"/>
      <c r="G2484" s="111"/>
      <c r="H2484" s="111"/>
      <c r="I2484" s="111"/>
      <c r="J2484" s="111"/>
      <c r="K2484" s="111"/>
      <c r="L2484" s="111"/>
      <c r="M2484" s="111"/>
      <c r="N2484" s="111"/>
      <c r="O2484" s="111"/>
      <c r="P2484" s="111"/>
      <c r="Q2484" s="111"/>
      <c r="R2484" s="111"/>
      <c r="S2484" s="111"/>
      <c r="T2484" s="111"/>
      <c r="U2484" s="111"/>
      <c r="V2484" s="111"/>
      <c r="W2484" s="1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  <c r="BT2484" s="11"/>
      <c r="BU2484" s="11"/>
      <c r="BV2484" s="11"/>
      <c r="BW2484" s="11"/>
      <c r="BX2484" s="11"/>
      <c r="BY2484" s="11"/>
      <c r="BZ2484" s="11"/>
    </row>
    <row r="2485" spans="1:78" s="45" customFormat="1" x14ac:dyDescent="0.2">
      <c r="A2485" s="111"/>
      <c r="B2485" s="111"/>
      <c r="C2485" s="111"/>
      <c r="D2485" s="111"/>
      <c r="E2485" s="111"/>
      <c r="F2485" s="111"/>
      <c r="G2485" s="111"/>
      <c r="H2485" s="111"/>
      <c r="I2485" s="111"/>
      <c r="J2485" s="111"/>
      <c r="K2485" s="111"/>
      <c r="L2485" s="111"/>
      <c r="M2485" s="111"/>
      <c r="N2485" s="111"/>
      <c r="O2485" s="111"/>
      <c r="P2485" s="111"/>
      <c r="Q2485" s="111"/>
      <c r="R2485" s="111"/>
      <c r="S2485" s="111"/>
      <c r="T2485" s="111"/>
      <c r="U2485" s="111"/>
      <c r="V2485" s="111"/>
      <c r="W2485" s="1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  <c r="BT2485" s="11"/>
      <c r="BU2485" s="11"/>
      <c r="BV2485" s="11"/>
      <c r="BW2485" s="11"/>
      <c r="BX2485" s="11"/>
      <c r="BY2485" s="11"/>
      <c r="BZ2485" s="11"/>
    </row>
    <row r="2486" spans="1:78" s="45" customFormat="1" x14ac:dyDescent="0.2">
      <c r="A2486" s="111"/>
      <c r="B2486" s="111"/>
      <c r="C2486" s="111"/>
      <c r="D2486" s="111"/>
      <c r="E2486" s="111"/>
      <c r="F2486" s="111"/>
      <c r="G2486" s="111"/>
      <c r="H2486" s="111"/>
      <c r="I2486" s="111"/>
      <c r="J2486" s="111"/>
      <c r="K2486" s="111"/>
      <c r="L2486" s="111"/>
      <c r="M2486" s="111"/>
      <c r="N2486" s="111"/>
      <c r="O2486" s="111"/>
      <c r="P2486" s="111"/>
      <c r="Q2486" s="111"/>
      <c r="R2486" s="111"/>
      <c r="S2486" s="111"/>
      <c r="T2486" s="111"/>
      <c r="U2486" s="111"/>
      <c r="V2486" s="111"/>
      <c r="W2486" s="1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  <c r="BT2486" s="11"/>
      <c r="BU2486" s="11"/>
      <c r="BV2486" s="11"/>
      <c r="BW2486" s="11"/>
      <c r="BX2486" s="11"/>
      <c r="BY2486" s="11"/>
      <c r="BZ2486" s="11"/>
    </row>
    <row r="2487" spans="1:78" s="45" customFormat="1" x14ac:dyDescent="0.2">
      <c r="A2487" s="111"/>
      <c r="B2487" s="111"/>
      <c r="C2487" s="111"/>
      <c r="D2487" s="111"/>
      <c r="E2487" s="111"/>
      <c r="F2487" s="111"/>
      <c r="G2487" s="111"/>
      <c r="H2487" s="111"/>
      <c r="I2487" s="111"/>
      <c r="J2487" s="111"/>
      <c r="K2487" s="111"/>
      <c r="L2487" s="111"/>
      <c r="M2487" s="111"/>
      <c r="N2487" s="111"/>
      <c r="O2487" s="111"/>
      <c r="P2487" s="111"/>
      <c r="Q2487" s="111"/>
      <c r="R2487" s="111"/>
      <c r="S2487" s="111"/>
      <c r="T2487" s="111"/>
      <c r="U2487" s="111"/>
      <c r="V2487" s="111"/>
      <c r="W2487" s="1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  <c r="BT2487" s="11"/>
      <c r="BU2487" s="11"/>
      <c r="BV2487" s="11"/>
      <c r="BW2487" s="11"/>
      <c r="BX2487" s="11"/>
      <c r="BY2487" s="11"/>
      <c r="BZ2487" s="11"/>
    </row>
    <row r="2488" spans="1:78" s="45" customFormat="1" x14ac:dyDescent="0.2">
      <c r="A2488" s="111"/>
      <c r="B2488" s="111"/>
      <c r="C2488" s="111"/>
      <c r="D2488" s="111"/>
      <c r="E2488" s="111"/>
      <c r="F2488" s="111"/>
      <c r="G2488" s="111"/>
      <c r="H2488" s="111"/>
      <c r="I2488" s="111"/>
      <c r="J2488" s="111"/>
      <c r="K2488" s="111"/>
      <c r="L2488" s="111"/>
      <c r="M2488" s="111"/>
      <c r="N2488" s="111"/>
      <c r="O2488" s="111"/>
      <c r="P2488" s="111"/>
      <c r="Q2488" s="111"/>
      <c r="R2488" s="111"/>
      <c r="S2488" s="111"/>
      <c r="T2488" s="111"/>
      <c r="U2488" s="111"/>
      <c r="V2488" s="111"/>
      <c r="W2488" s="1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  <c r="BT2488" s="11"/>
      <c r="BU2488" s="11"/>
      <c r="BV2488" s="11"/>
      <c r="BW2488" s="11"/>
      <c r="BX2488" s="11"/>
      <c r="BY2488" s="11"/>
      <c r="BZ2488" s="11"/>
    </row>
    <row r="2489" spans="1:78" s="45" customFormat="1" x14ac:dyDescent="0.2">
      <c r="A2489" s="111"/>
      <c r="B2489" s="111"/>
      <c r="C2489" s="111"/>
      <c r="D2489" s="111"/>
      <c r="E2489" s="111"/>
      <c r="F2489" s="111"/>
      <c r="G2489" s="111"/>
      <c r="H2489" s="111"/>
      <c r="I2489" s="111"/>
      <c r="J2489" s="111"/>
      <c r="K2489" s="111"/>
      <c r="L2489" s="111"/>
      <c r="M2489" s="111"/>
      <c r="N2489" s="111"/>
      <c r="O2489" s="111"/>
      <c r="P2489" s="111"/>
      <c r="Q2489" s="111"/>
      <c r="R2489" s="111"/>
      <c r="S2489" s="111"/>
      <c r="T2489" s="111"/>
      <c r="U2489" s="111"/>
      <c r="V2489" s="111"/>
      <c r="W2489" s="1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  <c r="BT2489" s="11"/>
      <c r="BU2489" s="11"/>
      <c r="BV2489" s="11"/>
      <c r="BW2489" s="11"/>
      <c r="BX2489" s="11"/>
      <c r="BY2489" s="11"/>
      <c r="BZ2489" s="11"/>
    </row>
    <row r="2490" spans="1:78" s="45" customFormat="1" x14ac:dyDescent="0.2">
      <c r="A2490" s="111"/>
      <c r="B2490" s="111"/>
      <c r="C2490" s="111"/>
      <c r="D2490" s="111"/>
      <c r="E2490" s="111"/>
      <c r="F2490" s="111"/>
      <c r="G2490" s="111"/>
      <c r="H2490" s="111"/>
      <c r="I2490" s="111"/>
      <c r="J2490" s="111"/>
      <c r="K2490" s="111"/>
      <c r="L2490" s="111"/>
      <c r="M2490" s="111"/>
      <c r="N2490" s="111"/>
      <c r="O2490" s="111"/>
      <c r="P2490" s="111"/>
      <c r="Q2490" s="111"/>
      <c r="R2490" s="111"/>
      <c r="S2490" s="111"/>
      <c r="T2490" s="111"/>
      <c r="U2490" s="111"/>
      <c r="V2490" s="111"/>
      <c r="W2490" s="1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  <c r="BT2490" s="11"/>
      <c r="BU2490" s="11"/>
      <c r="BV2490" s="11"/>
      <c r="BW2490" s="11"/>
      <c r="BX2490" s="11"/>
      <c r="BY2490" s="11"/>
      <c r="BZ2490" s="11"/>
    </row>
    <row r="2491" spans="1:78" s="45" customFormat="1" x14ac:dyDescent="0.2">
      <c r="A2491" s="111"/>
      <c r="B2491" s="111"/>
      <c r="C2491" s="111"/>
      <c r="D2491" s="111"/>
      <c r="E2491" s="111"/>
      <c r="F2491" s="111"/>
      <c r="G2491" s="111"/>
      <c r="H2491" s="111"/>
      <c r="I2491" s="111"/>
      <c r="J2491" s="111"/>
      <c r="K2491" s="111"/>
      <c r="L2491" s="111"/>
      <c r="M2491" s="111"/>
      <c r="N2491" s="111"/>
      <c r="O2491" s="111"/>
      <c r="P2491" s="111"/>
      <c r="Q2491" s="111"/>
      <c r="R2491" s="111"/>
      <c r="S2491" s="111"/>
      <c r="T2491" s="111"/>
      <c r="U2491" s="111"/>
      <c r="V2491" s="111"/>
      <c r="W2491" s="1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</row>
    <row r="2492" spans="1:78" s="45" customFormat="1" x14ac:dyDescent="0.2">
      <c r="A2492" s="111"/>
      <c r="B2492" s="111"/>
      <c r="C2492" s="111"/>
      <c r="D2492" s="111"/>
      <c r="E2492" s="111"/>
      <c r="F2492" s="111"/>
      <c r="G2492" s="111"/>
      <c r="H2492" s="111"/>
      <c r="I2492" s="111"/>
      <c r="J2492" s="111"/>
      <c r="K2492" s="111"/>
      <c r="L2492" s="111"/>
      <c r="M2492" s="111"/>
      <c r="N2492" s="111"/>
      <c r="O2492" s="111"/>
      <c r="P2492" s="111"/>
      <c r="Q2492" s="111"/>
      <c r="R2492" s="111"/>
      <c r="S2492" s="111"/>
      <c r="T2492" s="111"/>
      <c r="U2492" s="111"/>
      <c r="V2492" s="111"/>
      <c r="W2492" s="1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  <c r="BT2492" s="11"/>
      <c r="BU2492" s="11"/>
      <c r="BV2492" s="11"/>
      <c r="BW2492" s="11"/>
      <c r="BX2492" s="11"/>
      <c r="BY2492" s="11"/>
      <c r="BZ2492" s="11"/>
    </row>
    <row r="2493" spans="1:78" s="45" customFormat="1" x14ac:dyDescent="0.2">
      <c r="A2493" s="111"/>
      <c r="B2493" s="111"/>
      <c r="C2493" s="111"/>
      <c r="D2493" s="111"/>
      <c r="E2493" s="111"/>
      <c r="F2493" s="111"/>
      <c r="G2493" s="111"/>
      <c r="H2493" s="111"/>
      <c r="I2493" s="111"/>
      <c r="J2493" s="111"/>
      <c r="K2493" s="111"/>
      <c r="L2493" s="111"/>
      <c r="M2493" s="111"/>
      <c r="N2493" s="111"/>
      <c r="O2493" s="111"/>
      <c r="P2493" s="111"/>
      <c r="Q2493" s="111"/>
      <c r="R2493" s="111"/>
      <c r="S2493" s="111"/>
      <c r="T2493" s="111"/>
      <c r="U2493" s="111"/>
      <c r="V2493" s="111"/>
      <c r="W2493" s="1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  <c r="BT2493" s="11"/>
      <c r="BU2493" s="11"/>
      <c r="BV2493" s="11"/>
      <c r="BW2493" s="11"/>
      <c r="BX2493" s="11"/>
      <c r="BY2493" s="11"/>
      <c r="BZ2493" s="11"/>
    </row>
    <row r="2494" spans="1:78" s="45" customFormat="1" x14ac:dyDescent="0.2">
      <c r="A2494" s="111"/>
      <c r="B2494" s="111"/>
      <c r="C2494" s="111"/>
      <c r="D2494" s="111"/>
      <c r="E2494" s="111"/>
      <c r="F2494" s="111"/>
      <c r="G2494" s="111"/>
      <c r="H2494" s="111"/>
      <c r="I2494" s="111"/>
      <c r="J2494" s="111"/>
      <c r="K2494" s="111"/>
      <c r="L2494" s="111"/>
      <c r="M2494" s="111"/>
      <c r="N2494" s="111"/>
      <c r="O2494" s="111"/>
      <c r="P2494" s="111"/>
      <c r="Q2494" s="111"/>
      <c r="R2494" s="111"/>
      <c r="S2494" s="111"/>
      <c r="T2494" s="111"/>
      <c r="U2494" s="111"/>
      <c r="V2494" s="111"/>
      <c r="W2494" s="1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</row>
    <row r="2495" spans="1:78" s="45" customFormat="1" x14ac:dyDescent="0.2">
      <c r="A2495" s="111"/>
      <c r="B2495" s="111"/>
      <c r="C2495" s="111"/>
      <c r="D2495" s="111"/>
      <c r="E2495" s="111"/>
      <c r="F2495" s="111"/>
      <c r="G2495" s="111"/>
      <c r="H2495" s="111"/>
      <c r="I2495" s="111"/>
      <c r="J2495" s="111"/>
      <c r="K2495" s="111"/>
      <c r="L2495" s="111"/>
      <c r="M2495" s="111"/>
      <c r="N2495" s="111"/>
      <c r="O2495" s="111"/>
      <c r="P2495" s="111"/>
      <c r="Q2495" s="111"/>
      <c r="R2495" s="111"/>
      <c r="S2495" s="111"/>
      <c r="T2495" s="111"/>
      <c r="U2495" s="111"/>
      <c r="V2495" s="111"/>
      <c r="W2495" s="1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  <c r="BT2495" s="11"/>
      <c r="BU2495" s="11"/>
      <c r="BV2495" s="11"/>
      <c r="BW2495" s="11"/>
      <c r="BX2495" s="11"/>
      <c r="BY2495" s="11"/>
      <c r="BZ2495" s="11"/>
    </row>
    <row r="2496" spans="1:78" s="45" customFormat="1" x14ac:dyDescent="0.2">
      <c r="A2496" s="111"/>
      <c r="B2496" s="111"/>
      <c r="C2496" s="111"/>
      <c r="D2496" s="111"/>
      <c r="E2496" s="111"/>
      <c r="F2496" s="111"/>
      <c r="G2496" s="111"/>
      <c r="H2496" s="111"/>
      <c r="I2496" s="111"/>
      <c r="J2496" s="111"/>
      <c r="K2496" s="111"/>
      <c r="L2496" s="111"/>
      <c r="M2496" s="111"/>
      <c r="N2496" s="111"/>
      <c r="O2496" s="111"/>
      <c r="P2496" s="111"/>
      <c r="Q2496" s="111"/>
      <c r="R2496" s="111"/>
      <c r="S2496" s="111"/>
      <c r="T2496" s="111"/>
      <c r="U2496" s="111"/>
      <c r="V2496" s="111"/>
      <c r="W2496" s="1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</row>
    <row r="2497" spans="1:78" s="45" customFormat="1" x14ac:dyDescent="0.2">
      <c r="A2497" s="111"/>
      <c r="B2497" s="111"/>
      <c r="C2497" s="111"/>
      <c r="D2497" s="111"/>
      <c r="E2497" s="111"/>
      <c r="F2497" s="111"/>
      <c r="G2497" s="111"/>
      <c r="H2497" s="111"/>
      <c r="I2497" s="111"/>
      <c r="J2497" s="111"/>
      <c r="K2497" s="111"/>
      <c r="L2497" s="111"/>
      <c r="M2497" s="111"/>
      <c r="N2497" s="111"/>
      <c r="O2497" s="111"/>
      <c r="P2497" s="111"/>
      <c r="Q2497" s="111"/>
      <c r="R2497" s="111"/>
      <c r="S2497" s="111"/>
      <c r="T2497" s="111"/>
      <c r="U2497" s="111"/>
      <c r="V2497" s="111"/>
      <c r="W2497" s="1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  <c r="BT2497" s="11"/>
      <c r="BU2497" s="11"/>
      <c r="BV2497" s="11"/>
      <c r="BW2497" s="11"/>
      <c r="BX2497" s="11"/>
      <c r="BY2497" s="11"/>
      <c r="BZ2497" s="11"/>
    </row>
    <row r="2498" spans="1:78" s="45" customFormat="1" x14ac:dyDescent="0.2">
      <c r="A2498" s="111"/>
      <c r="B2498" s="111"/>
      <c r="C2498" s="111"/>
      <c r="D2498" s="111"/>
      <c r="E2498" s="111"/>
      <c r="F2498" s="111"/>
      <c r="G2498" s="111"/>
      <c r="H2498" s="111"/>
      <c r="I2498" s="111"/>
      <c r="J2498" s="111"/>
      <c r="K2498" s="111"/>
      <c r="L2498" s="111"/>
      <c r="M2498" s="111"/>
      <c r="N2498" s="111"/>
      <c r="O2498" s="111"/>
      <c r="P2498" s="111"/>
      <c r="Q2498" s="111"/>
      <c r="R2498" s="111"/>
      <c r="S2498" s="111"/>
      <c r="T2498" s="111"/>
      <c r="U2498" s="111"/>
      <c r="V2498" s="111"/>
      <c r="W2498" s="1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  <c r="BT2498" s="11"/>
      <c r="BU2498" s="11"/>
      <c r="BV2498" s="11"/>
      <c r="BW2498" s="11"/>
      <c r="BX2498" s="11"/>
      <c r="BY2498" s="11"/>
      <c r="BZ2498" s="11"/>
    </row>
    <row r="2499" spans="1:78" s="45" customFormat="1" x14ac:dyDescent="0.2">
      <c r="A2499" s="111"/>
      <c r="B2499" s="111"/>
      <c r="C2499" s="111"/>
      <c r="D2499" s="111"/>
      <c r="E2499" s="111"/>
      <c r="F2499" s="111"/>
      <c r="G2499" s="111"/>
      <c r="H2499" s="111"/>
      <c r="I2499" s="111"/>
      <c r="J2499" s="111"/>
      <c r="K2499" s="111"/>
      <c r="L2499" s="111"/>
      <c r="M2499" s="111"/>
      <c r="N2499" s="111"/>
      <c r="O2499" s="111"/>
      <c r="P2499" s="111"/>
      <c r="Q2499" s="111"/>
      <c r="R2499" s="111"/>
      <c r="S2499" s="111"/>
      <c r="T2499" s="111"/>
      <c r="U2499" s="111"/>
      <c r="V2499" s="111"/>
      <c r="W2499" s="1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  <c r="BT2499" s="11"/>
      <c r="BU2499" s="11"/>
      <c r="BV2499" s="11"/>
      <c r="BW2499" s="11"/>
      <c r="BX2499" s="11"/>
      <c r="BY2499" s="11"/>
      <c r="BZ2499" s="11"/>
    </row>
    <row r="2500" spans="1:78" s="45" customFormat="1" x14ac:dyDescent="0.2">
      <c r="A2500" s="111"/>
      <c r="B2500" s="111"/>
      <c r="C2500" s="111"/>
      <c r="D2500" s="111"/>
      <c r="E2500" s="111"/>
      <c r="F2500" s="111"/>
      <c r="G2500" s="111"/>
      <c r="H2500" s="111"/>
      <c r="I2500" s="111"/>
      <c r="J2500" s="111"/>
      <c r="K2500" s="111"/>
      <c r="L2500" s="111"/>
      <c r="M2500" s="111"/>
      <c r="N2500" s="111"/>
      <c r="O2500" s="111"/>
      <c r="P2500" s="111"/>
      <c r="Q2500" s="111"/>
      <c r="R2500" s="111"/>
      <c r="S2500" s="111"/>
      <c r="T2500" s="111"/>
      <c r="U2500" s="111"/>
      <c r="V2500" s="111"/>
      <c r="W2500" s="1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</row>
    <row r="2501" spans="1:78" s="45" customFormat="1" x14ac:dyDescent="0.2">
      <c r="A2501" s="111"/>
      <c r="B2501" s="111"/>
      <c r="C2501" s="111"/>
      <c r="D2501" s="111"/>
      <c r="E2501" s="111"/>
      <c r="F2501" s="111"/>
      <c r="G2501" s="111"/>
      <c r="H2501" s="111"/>
      <c r="I2501" s="111"/>
      <c r="J2501" s="111"/>
      <c r="K2501" s="111"/>
      <c r="L2501" s="111"/>
      <c r="M2501" s="111"/>
      <c r="N2501" s="111"/>
      <c r="O2501" s="111"/>
      <c r="P2501" s="111"/>
      <c r="Q2501" s="111"/>
      <c r="R2501" s="111"/>
      <c r="S2501" s="111"/>
      <c r="T2501" s="111"/>
      <c r="U2501" s="111"/>
      <c r="V2501" s="111"/>
      <c r="W2501" s="1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  <c r="BT2501" s="11"/>
      <c r="BU2501" s="11"/>
      <c r="BV2501" s="11"/>
      <c r="BW2501" s="11"/>
      <c r="BX2501" s="11"/>
      <c r="BY2501" s="11"/>
      <c r="BZ2501" s="11"/>
    </row>
    <row r="2502" spans="1:78" s="45" customFormat="1" x14ac:dyDescent="0.2">
      <c r="A2502" s="111"/>
      <c r="B2502" s="111"/>
      <c r="C2502" s="111"/>
      <c r="D2502" s="111"/>
      <c r="E2502" s="111"/>
      <c r="F2502" s="111"/>
      <c r="G2502" s="111"/>
      <c r="H2502" s="111"/>
      <c r="I2502" s="111"/>
      <c r="J2502" s="111"/>
      <c r="K2502" s="111"/>
      <c r="L2502" s="111"/>
      <c r="M2502" s="111"/>
      <c r="N2502" s="111"/>
      <c r="O2502" s="111"/>
      <c r="P2502" s="111"/>
      <c r="Q2502" s="111"/>
      <c r="R2502" s="111"/>
      <c r="S2502" s="111"/>
      <c r="T2502" s="111"/>
      <c r="U2502" s="111"/>
      <c r="V2502" s="111"/>
      <c r="W2502" s="1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  <c r="BT2502" s="11"/>
      <c r="BU2502" s="11"/>
      <c r="BV2502" s="11"/>
      <c r="BW2502" s="11"/>
      <c r="BX2502" s="11"/>
      <c r="BY2502" s="11"/>
      <c r="BZ2502" s="11"/>
    </row>
    <row r="2503" spans="1:78" s="45" customFormat="1" x14ac:dyDescent="0.2">
      <c r="A2503" s="111"/>
      <c r="B2503" s="111"/>
      <c r="C2503" s="111"/>
      <c r="D2503" s="111"/>
      <c r="E2503" s="111"/>
      <c r="F2503" s="111"/>
      <c r="G2503" s="111"/>
      <c r="H2503" s="111"/>
      <c r="I2503" s="111"/>
      <c r="J2503" s="111"/>
      <c r="K2503" s="111"/>
      <c r="L2503" s="111"/>
      <c r="M2503" s="111"/>
      <c r="N2503" s="111"/>
      <c r="O2503" s="111"/>
      <c r="P2503" s="111"/>
      <c r="Q2503" s="111"/>
      <c r="R2503" s="111"/>
      <c r="S2503" s="111"/>
      <c r="T2503" s="111"/>
      <c r="U2503" s="111"/>
      <c r="V2503" s="111"/>
      <c r="W2503" s="1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  <c r="BT2503" s="11"/>
      <c r="BU2503" s="11"/>
      <c r="BV2503" s="11"/>
      <c r="BW2503" s="11"/>
      <c r="BX2503" s="11"/>
      <c r="BY2503" s="11"/>
      <c r="BZ2503" s="11"/>
    </row>
    <row r="2504" spans="1:78" s="45" customFormat="1" x14ac:dyDescent="0.2">
      <c r="A2504" s="111"/>
      <c r="B2504" s="111"/>
      <c r="C2504" s="111"/>
      <c r="D2504" s="111"/>
      <c r="E2504" s="111"/>
      <c r="F2504" s="111"/>
      <c r="G2504" s="111"/>
      <c r="H2504" s="111"/>
      <c r="I2504" s="111"/>
      <c r="J2504" s="111"/>
      <c r="K2504" s="111"/>
      <c r="L2504" s="111"/>
      <c r="M2504" s="111"/>
      <c r="N2504" s="111"/>
      <c r="O2504" s="111"/>
      <c r="P2504" s="111"/>
      <c r="Q2504" s="111"/>
      <c r="R2504" s="111"/>
      <c r="S2504" s="111"/>
      <c r="T2504" s="111"/>
      <c r="U2504" s="111"/>
      <c r="V2504" s="111"/>
      <c r="W2504" s="1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  <c r="BT2504" s="11"/>
      <c r="BU2504" s="11"/>
      <c r="BV2504" s="11"/>
      <c r="BW2504" s="11"/>
      <c r="BX2504" s="11"/>
      <c r="BY2504" s="11"/>
      <c r="BZ2504" s="11"/>
    </row>
    <row r="2505" spans="1:78" s="45" customFormat="1" x14ac:dyDescent="0.2">
      <c r="A2505" s="111"/>
      <c r="B2505" s="111"/>
      <c r="C2505" s="111"/>
      <c r="D2505" s="111"/>
      <c r="E2505" s="111"/>
      <c r="F2505" s="111"/>
      <c r="G2505" s="111"/>
      <c r="H2505" s="111"/>
      <c r="I2505" s="111"/>
      <c r="J2505" s="111"/>
      <c r="K2505" s="111"/>
      <c r="L2505" s="111"/>
      <c r="M2505" s="111"/>
      <c r="N2505" s="111"/>
      <c r="O2505" s="111"/>
      <c r="P2505" s="111"/>
      <c r="Q2505" s="111"/>
      <c r="R2505" s="111"/>
      <c r="S2505" s="111"/>
      <c r="T2505" s="111"/>
      <c r="U2505" s="111"/>
      <c r="V2505" s="111"/>
      <c r="W2505" s="1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  <c r="BT2505" s="11"/>
      <c r="BU2505" s="11"/>
      <c r="BV2505" s="11"/>
      <c r="BW2505" s="11"/>
      <c r="BX2505" s="11"/>
      <c r="BY2505" s="11"/>
      <c r="BZ2505" s="11"/>
    </row>
    <row r="2506" spans="1:78" s="45" customFormat="1" x14ac:dyDescent="0.2">
      <c r="A2506" s="111"/>
      <c r="B2506" s="111"/>
      <c r="C2506" s="111"/>
      <c r="D2506" s="111"/>
      <c r="E2506" s="111"/>
      <c r="F2506" s="111"/>
      <c r="G2506" s="111"/>
      <c r="H2506" s="111"/>
      <c r="I2506" s="111"/>
      <c r="J2506" s="111"/>
      <c r="K2506" s="111"/>
      <c r="L2506" s="111"/>
      <c r="M2506" s="111"/>
      <c r="N2506" s="111"/>
      <c r="O2506" s="111"/>
      <c r="P2506" s="111"/>
      <c r="Q2506" s="111"/>
      <c r="R2506" s="111"/>
      <c r="S2506" s="111"/>
      <c r="T2506" s="111"/>
      <c r="U2506" s="111"/>
      <c r="V2506" s="111"/>
      <c r="W2506" s="1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  <c r="BT2506" s="11"/>
      <c r="BU2506" s="11"/>
      <c r="BV2506" s="11"/>
      <c r="BW2506" s="11"/>
      <c r="BX2506" s="11"/>
      <c r="BY2506" s="11"/>
      <c r="BZ2506" s="11"/>
    </row>
    <row r="2507" spans="1:78" s="45" customFormat="1" x14ac:dyDescent="0.2">
      <c r="A2507" s="111"/>
      <c r="B2507" s="111"/>
      <c r="C2507" s="111"/>
      <c r="D2507" s="111"/>
      <c r="E2507" s="111"/>
      <c r="F2507" s="111"/>
      <c r="G2507" s="111"/>
      <c r="H2507" s="111"/>
      <c r="I2507" s="111"/>
      <c r="J2507" s="111"/>
      <c r="K2507" s="111"/>
      <c r="L2507" s="111"/>
      <c r="M2507" s="111"/>
      <c r="N2507" s="111"/>
      <c r="O2507" s="111"/>
      <c r="P2507" s="111"/>
      <c r="Q2507" s="111"/>
      <c r="R2507" s="111"/>
      <c r="S2507" s="111"/>
      <c r="T2507" s="111"/>
      <c r="U2507" s="111"/>
      <c r="V2507" s="111"/>
      <c r="W2507" s="1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</row>
    <row r="2508" spans="1:78" s="45" customFormat="1" x14ac:dyDescent="0.2">
      <c r="A2508" s="111"/>
      <c r="B2508" s="111"/>
      <c r="C2508" s="111"/>
      <c r="D2508" s="111"/>
      <c r="E2508" s="111"/>
      <c r="F2508" s="111"/>
      <c r="G2508" s="111"/>
      <c r="H2508" s="111"/>
      <c r="I2508" s="111"/>
      <c r="J2508" s="111"/>
      <c r="K2508" s="111"/>
      <c r="L2508" s="111"/>
      <c r="M2508" s="111"/>
      <c r="N2508" s="111"/>
      <c r="O2508" s="111"/>
      <c r="P2508" s="111"/>
      <c r="Q2508" s="111"/>
      <c r="R2508" s="111"/>
      <c r="S2508" s="111"/>
      <c r="T2508" s="111"/>
      <c r="U2508" s="111"/>
      <c r="V2508" s="111"/>
      <c r="W2508" s="1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</row>
    <row r="2509" spans="1:78" s="45" customFormat="1" x14ac:dyDescent="0.2">
      <c r="A2509" s="111"/>
      <c r="B2509" s="111"/>
      <c r="C2509" s="111"/>
      <c r="D2509" s="111"/>
      <c r="E2509" s="111"/>
      <c r="F2509" s="111"/>
      <c r="G2509" s="111"/>
      <c r="H2509" s="111"/>
      <c r="I2509" s="111"/>
      <c r="J2509" s="111"/>
      <c r="K2509" s="111"/>
      <c r="L2509" s="111"/>
      <c r="M2509" s="111"/>
      <c r="N2509" s="111"/>
      <c r="O2509" s="111"/>
      <c r="P2509" s="111"/>
      <c r="Q2509" s="111"/>
      <c r="R2509" s="111"/>
      <c r="S2509" s="111"/>
      <c r="T2509" s="111"/>
      <c r="U2509" s="111"/>
      <c r="V2509" s="111"/>
      <c r="W2509" s="1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  <c r="BT2509" s="11"/>
      <c r="BU2509" s="11"/>
      <c r="BV2509" s="11"/>
      <c r="BW2509" s="11"/>
      <c r="BX2509" s="11"/>
      <c r="BY2509" s="11"/>
      <c r="BZ2509" s="11"/>
    </row>
    <row r="2510" spans="1:78" s="45" customFormat="1" x14ac:dyDescent="0.2">
      <c r="A2510" s="111"/>
      <c r="B2510" s="111"/>
      <c r="C2510" s="111"/>
      <c r="D2510" s="111"/>
      <c r="E2510" s="111"/>
      <c r="F2510" s="111"/>
      <c r="G2510" s="111"/>
      <c r="H2510" s="111"/>
      <c r="I2510" s="111"/>
      <c r="J2510" s="111"/>
      <c r="K2510" s="111"/>
      <c r="L2510" s="111"/>
      <c r="M2510" s="111"/>
      <c r="N2510" s="111"/>
      <c r="O2510" s="111"/>
      <c r="P2510" s="111"/>
      <c r="Q2510" s="111"/>
      <c r="R2510" s="111"/>
      <c r="S2510" s="111"/>
      <c r="T2510" s="111"/>
      <c r="U2510" s="111"/>
      <c r="V2510" s="111"/>
      <c r="W2510" s="1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</row>
    <row r="2511" spans="1:78" s="45" customFormat="1" x14ac:dyDescent="0.2">
      <c r="A2511" s="111"/>
      <c r="B2511" s="111"/>
      <c r="C2511" s="111"/>
      <c r="D2511" s="111"/>
      <c r="E2511" s="111"/>
      <c r="F2511" s="111"/>
      <c r="G2511" s="111"/>
      <c r="H2511" s="111"/>
      <c r="I2511" s="111"/>
      <c r="J2511" s="111"/>
      <c r="K2511" s="111"/>
      <c r="L2511" s="111"/>
      <c r="M2511" s="111"/>
      <c r="N2511" s="111"/>
      <c r="O2511" s="111"/>
      <c r="P2511" s="111"/>
      <c r="Q2511" s="111"/>
      <c r="R2511" s="111"/>
      <c r="S2511" s="111"/>
      <c r="T2511" s="111"/>
      <c r="U2511" s="111"/>
      <c r="V2511" s="111"/>
      <c r="W2511" s="1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  <c r="BT2511" s="11"/>
      <c r="BU2511" s="11"/>
      <c r="BV2511" s="11"/>
      <c r="BW2511" s="11"/>
      <c r="BX2511" s="11"/>
      <c r="BY2511" s="11"/>
      <c r="BZ2511" s="11"/>
    </row>
    <row r="2512" spans="1:78" s="45" customFormat="1" x14ac:dyDescent="0.2">
      <c r="A2512" s="111"/>
      <c r="B2512" s="111"/>
      <c r="C2512" s="111"/>
      <c r="D2512" s="111"/>
      <c r="E2512" s="111"/>
      <c r="F2512" s="111"/>
      <c r="G2512" s="111"/>
      <c r="H2512" s="111"/>
      <c r="I2512" s="111"/>
      <c r="J2512" s="111"/>
      <c r="K2512" s="111"/>
      <c r="L2512" s="111"/>
      <c r="M2512" s="111"/>
      <c r="N2512" s="111"/>
      <c r="O2512" s="111"/>
      <c r="P2512" s="111"/>
      <c r="Q2512" s="111"/>
      <c r="R2512" s="111"/>
      <c r="S2512" s="111"/>
      <c r="T2512" s="111"/>
      <c r="U2512" s="111"/>
      <c r="V2512" s="111"/>
      <c r="W2512" s="1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</row>
    <row r="2513" spans="1:78" s="45" customFormat="1" x14ac:dyDescent="0.2">
      <c r="A2513" s="111"/>
      <c r="B2513" s="111"/>
      <c r="C2513" s="111"/>
      <c r="D2513" s="111"/>
      <c r="E2513" s="111"/>
      <c r="F2513" s="111"/>
      <c r="G2513" s="111"/>
      <c r="H2513" s="111"/>
      <c r="I2513" s="111"/>
      <c r="J2513" s="111"/>
      <c r="K2513" s="111"/>
      <c r="L2513" s="111"/>
      <c r="M2513" s="111"/>
      <c r="N2513" s="111"/>
      <c r="O2513" s="111"/>
      <c r="P2513" s="111"/>
      <c r="Q2513" s="111"/>
      <c r="R2513" s="111"/>
      <c r="S2513" s="111"/>
      <c r="T2513" s="111"/>
      <c r="U2513" s="111"/>
      <c r="V2513" s="111"/>
      <c r="W2513" s="1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  <c r="BT2513" s="11"/>
      <c r="BU2513" s="11"/>
      <c r="BV2513" s="11"/>
      <c r="BW2513" s="11"/>
      <c r="BX2513" s="11"/>
      <c r="BY2513" s="11"/>
      <c r="BZ2513" s="11"/>
    </row>
    <row r="2514" spans="1:78" s="45" customFormat="1" x14ac:dyDescent="0.2">
      <c r="A2514" s="111"/>
      <c r="B2514" s="111"/>
      <c r="C2514" s="111"/>
      <c r="D2514" s="111"/>
      <c r="E2514" s="111"/>
      <c r="F2514" s="111"/>
      <c r="G2514" s="111"/>
      <c r="H2514" s="111"/>
      <c r="I2514" s="111"/>
      <c r="J2514" s="111"/>
      <c r="K2514" s="111"/>
      <c r="L2514" s="111"/>
      <c r="M2514" s="111"/>
      <c r="N2514" s="111"/>
      <c r="O2514" s="111"/>
      <c r="P2514" s="111"/>
      <c r="Q2514" s="111"/>
      <c r="R2514" s="111"/>
      <c r="S2514" s="111"/>
      <c r="T2514" s="111"/>
      <c r="U2514" s="111"/>
      <c r="V2514" s="111"/>
      <c r="W2514" s="1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  <c r="BT2514" s="11"/>
      <c r="BU2514" s="11"/>
      <c r="BV2514" s="11"/>
      <c r="BW2514" s="11"/>
      <c r="BX2514" s="11"/>
      <c r="BY2514" s="11"/>
      <c r="BZ2514" s="11"/>
    </row>
    <row r="2515" spans="1:78" s="45" customFormat="1" x14ac:dyDescent="0.2">
      <c r="A2515" s="111"/>
      <c r="B2515" s="111"/>
      <c r="C2515" s="111"/>
      <c r="D2515" s="111"/>
      <c r="E2515" s="111"/>
      <c r="F2515" s="111"/>
      <c r="G2515" s="111"/>
      <c r="H2515" s="111"/>
      <c r="I2515" s="111"/>
      <c r="J2515" s="111"/>
      <c r="K2515" s="111"/>
      <c r="L2515" s="111"/>
      <c r="M2515" s="111"/>
      <c r="N2515" s="111"/>
      <c r="O2515" s="111"/>
      <c r="P2515" s="111"/>
      <c r="Q2515" s="111"/>
      <c r="R2515" s="111"/>
      <c r="S2515" s="111"/>
      <c r="T2515" s="111"/>
      <c r="U2515" s="111"/>
      <c r="V2515" s="111"/>
      <c r="W2515" s="1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  <c r="BT2515" s="11"/>
      <c r="BU2515" s="11"/>
      <c r="BV2515" s="11"/>
      <c r="BW2515" s="11"/>
      <c r="BX2515" s="11"/>
      <c r="BY2515" s="11"/>
      <c r="BZ2515" s="11"/>
    </row>
    <row r="2516" spans="1:78" s="45" customFormat="1" x14ac:dyDescent="0.2">
      <c r="A2516" s="111"/>
      <c r="B2516" s="111"/>
      <c r="C2516" s="111"/>
      <c r="D2516" s="111"/>
      <c r="E2516" s="111"/>
      <c r="F2516" s="111"/>
      <c r="G2516" s="111"/>
      <c r="H2516" s="111"/>
      <c r="I2516" s="111"/>
      <c r="J2516" s="111"/>
      <c r="K2516" s="111"/>
      <c r="L2516" s="111"/>
      <c r="M2516" s="111"/>
      <c r="N2516" s="111"/>
      <c r="O2516" s="111"/>
      <c r="P2516" s="111"/>
      <c r="Q2516" s="111"/>
      <c r="R2516" s="111"/>
      <c r="S2516" s="111"/>
      <c r="T2516" s="111"/>
      <c r="U2516" s="111"/>
      <c r="V2516" s="111"/>
      <c r="W2516" s="1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</row>
    <row r="2517" spans="1:78" s="45" customFormat="1" x14ac:dyDescent="0.2">
      <c r="A2517" s="111"/>
      <c r="B2517" s="111"/>
      <c r="C2517" s="111"/>
      <c r="D2517" s="111"/>
      <c r="E2517" s="111"/>
      <c r="F2517" s="111"/>
      <c r="G2517" s="111"/>
      <c r="H2517" s="111"/>
      <c r="I2517" s="111"/>
      <c r="J2517" s="111"/>
      <c r="K2517" s="111"/>
      <c r="L2517" s="111"/>
      <c r="M2517" s="111"/>
      <c r="N2517" s="111"/>
      <c r="O2517" s="111"/>
      <c r="P2517" s="111"/>
      <c r="Q2517" s="111"/>
      <c r="R2517" s="111"/>
      <c r="S2517" s="111"/>
      <c r="T2517" s="111"/>
      <c r="U2517" s="111"/>
      <c r="V2517" s="111"/>
      <c r="W2517" s="1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</row>
    <row r="2518" spans="1:78" s="45" customFormat="1" x14ac:dyDescent="0.2">
      <c r="A2518" s="111"/>
      <c r="B2518" s="111"/>
      <c r="C2518" s="111"/>
      <c r="D2518" s="111"/>
      <c r="E2518" s="111"/>
      <c r="F2518" s="111"/>
      <c r="G2518" s="111"/>
      <c r="H2518" s="111"/>
      <c r="I2518" s="111"/>
      <c r="J2518" s="111"/>
      <c r="K2518" s="111"/>
      <c r="L2518" s="111"/>
      <c r="M2518" s="111"/>
      <c r="N2518" s="111"/>
      <c r="O2518" s="111"/>
      <c r="P2518" s="111"/>
      <c r="Q2518" s="111"/>
      <c r="R2518" s="111"/>
      <c r="S2518" s="111"/>
      <c r="T2518" s="111"/>
      <c r="U2518" s="111"/>
      <c r="V2518" s="111"/>
      <c r="W2518" s="1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  <c r="BT2518" s="11"/>
      <c r="BU2518" s="11"/>
      <c r="BV2518" s="11"/>
      <c r="BW2518" s="11"/>
      <c r="BX2518" s="11"/>
      <c r="BY2518" s="11"/>
      <c r="BZ2518" s="11"/>
    </row>
    <row r="2519" spans="1:78" s="45" customFormat="1" x14ac:dyDescent="0.2">
      <c r="A2519" s="111"/>
      <c r="B2519" s="111"/>
      <c r="C2519" s="111"/>
      <c r="D2519" s="111"/>
      <c r="E2519" s="111"/>
      <c r="F2519" s="111"/>
      <c r="G2519" s="111"/>
      <c r="H2519" s="111"/>
      <c r="I2519" s="111"/>
      <c r="J2519" s="111"/>
      <c r="K2519" s="111"/>
      <c r="L2519" s="111"/>
      <c r="M2519" s="111"/>
      <c r="N2519" s="111"/>
      <c r="O2519" s="111"/>
      <c r="P2519" s="111"/>
      <c r="Q2519" s="111"/>
      <c r="R2519" s="111"/>
      <c r="S2519" s="111"/>
      <c r="T2519" s="111"/>
      <c r="U2519" s="111"/>
      <c r="V2519" s="111"/>
      <c r="W2519" s="1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</row>
    <row r="2520" spans="1:78" s="45" customFormat="1" x14ac:dyDescent="0.2">
      <c r="A2520" s="111"/>
      <c r="B2520" s="111"/>
      <c r="C2520" s="111"/>
      <c r="D2520" s="111"/>
      <c r="E2520" s="111"/>
      <c r="F2520" s="111"/>
      <c r="G2520" s="111"/>
      <c r="H2520" s="111"/>
      <c r="I2520" s="111"/>
      <c r="J2520" s="111"/>
      <c r="K2520" s="111"/>
      <c r="L2520" s="111"/>
      <c r="M2520" s="111"/>
      <c r="N2520" s="111"/>
      <c r="O2520" s="111"/>
      <c r="P2520" s="111"/>
      <c r="Q2520" s="111"/>
      <c r="R2520" s="111"/>
      <c r="S2520" s="111"/>
      <c r="T2520" s="111"/>
      <c r="U2520" s="111"/>
      <c r="V2520" s="111"/>
      <c r="W2520" s="1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  <c r="BT2520" s="11"/>
      <c r="BU2520" s="11"/>
      <c r="BV2520" s="11"/>
      <c r="BW2520" s="11"/>
      <c r="BX2520" s="11"/>
      <c r="BY2520" s="11"/>
      <c r="BZ2520" s="11"/>
    </row>
    <row r="2521" spans="1:78" s="45" customFormat="1" x14ac:dyDescent="0.2">
      <c r="A2521" s="111"/>
      <c r="B2521" s="111"/>
      <c r="C2521" s="111"/>
      <c r="D2521" s="111"/>
      <c r="E2521" s="111"/>
      <c r="F2521" s="111"/>
      <c r="G2521" s="111"/>
      <c r="H2521" s="111"/>
      <c r="I2521" s="111"/>
      <c r="J2521" s="111"/>
      <c r="K2521" s="111"/>
      <c r="L2521" s="111"/>
      <c r="M2521" s="111"/>
      <c r="N2521" s="111"/>
      <c r="O2521" s="111"/>
      <c r="P2521" s="111"/>
      <c r="Q2521" s="111"/>
      <c r="R2521" s="111"/>
      <c r="S2521" s="111"/>
      <c r="T2521" s="111"/>
      <c r="U2521" s="111"/>
      <c r="V2521" s="111"/>
      <c r="W2521" s="1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  <c r="BT2521" s="11"/>
      <c r="BU2521" s="11"/>
      <c r="BV2521" s="11"/>
      <c r="BW2521" s="11"/>
      <c r="BX2521" s="11"/>
      <c r="BY2521" s="11"/>
      <c r="BZ2521" s="11"/>
    </row>
    <row r="2522" spans="1:78" s="45" customFormat="1" x14ac:dyDescent="0.2">
      <c r="A2522" s="111"/>
      <c r="B2522" s="111"/>
      <c r="C2522" s="111"/>
      <c r="D2522" s="111"/>
      <c r="E2522" s="111"/>
      <c r="F2522" s="111"/>
      <c r="G2522" s="111"/>
      <c r="H2522" s="111"/>
      <c r="I2522" s="111"/>
      <c r="J2522" s="111"/>
      <c r="K2522" s="111"/>
      <c r="L2522" s="111"/>
      <c r="M2522" s="111"/>
      <c r="N2522" s="111"/>
      <c r="O2522" s="111"/>
      <c r="P2522" s="111"/>
      <c r="Q2522" s="111"/>
      <c r="R2522" s="111"/>
      <c r="S2522" s="111"/>
      <c r="T2522" s="111"/>
      <c r="U2522" s="111"/>
      <c r="V2522" s="111"/>
      <c r="W2522" s="1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  <c r="BT2522" s="11"/>
      <c r="BU2522" s="11"/>
      <c r="BV2522" s="11"/>
      <c r="BW2522" s="11"/>
      <c r="BX2522" s="11"/>
      <c r="BY2522" s="11"/>
      <c r="BZ2522" s="11"/>
    </row>
    <row r="2523" spans="1:78" s="45" customFormat="1" x14ac:dyDescent="0.2">
      <c r="A2523" s="111"/>
      <c r="B2523" s="111"/>
      <c r="C2523" s="111"/>
      <c r="D2523" s="111"/>
      <c r="E2523" s="111"/>
      <c r="F2523" s="111"/>
      <c r="G2523" s="111"/>
      <c r="H2523" s="111"/>
      <c r="I2523" s="111"/>
      <c r="J2523" s="111"/>
      <c r="K2523" s="111"/>
      <c r="L2523" s="111"/>
      <c r="M2523" s="111"/>
      <c r="N2523" s="111"/>
      <c r="O2523" s="111"/>
      <c r="P2523" s="111"/>
      <c r="Q2523" s="111"/>
      <c r="R2523" s="111"/>
      <c r="S2523" s="111"/>
      <c r="T2523" s="111"/>
      <c r="U2523" s="111"/>
      <c r="V2523" s="111"/>
      <c r="W2523" s="1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</row>
    <row r="2524" spans="1:78" s="45" customFormat="1" x14ac:dyDescent="0.2">
      <c r="A2524" s="111"/>
      <c r="B2524" s="111"/>
      <c r="C2524" s="111"/>
      <c r="D2524" s="111"/>
      <c r="E2524" s="111"/>
      <c r="F2524" s="111"/>
      <c r="G2524" s="111"/>
      <c r="H2524" s="111"/>
      <c r="I2524" s="111"/>
      <c r="J2524" s="111"/>
      <c r="K2524" s="111"/>
      <c r="L2524" s="111"/>
      <c r="M2524" s="111"/>
      <c r="N2524" s="111"/>
      <c r="O2524" s="111"/>
      <c r="P2524" s="111"/>
      <c r="Q2524" s="111"/>
      <c r="R2524" s="111"/>
      <c r="S2524" s="111"/>
      <c r="T2524" s="111"/>
      <c r="U2524" s="111"/>
      <c r="V2524" s="111"/>
      <c r="W2524" s="1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</row>
    <row r="2525" spans="1:78" s="45" customFormat="1" x14ac:dyDescent="0.2">
      <c r="A2525" s="111"/>
      <c r="B2525" s="111"/>
      <c r="C2525" s="111"/>
      <c r="D2525" s="111"/>
      <c r="E2525" s="111"/>
      <c r="F2525" s="111"/>
      <c r="G2525" s="111"/>
      <c r="H2525" s="111"/>
      <c r="I2525" s="111"/>
      <c r="J2525" s="111"/>
      <c r="K2525" s="111"/>
      <c r="L2525" s="111"/>
      <c r="M2525" s="111"/>
      <c r="N2525" s="111"/>
      <c r="O2525" s="111"/>
      <c r="P2525" s="111"/>
      <c r="Q2525" s="111"/>
      <c r="R2525" s="111"/>
      <c r="S2525" s="111"/>
      <c r="T2525" s="111"/>
      <c r="U2525" s="111"/>
      <c r="V2525" s="111"/>
      <c r="W2525" s="1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  <c r="BT2525" s="11"/>
      <c r="BU2525" s="11"/>
      <c r="BV2525" s="11"/>
      <c r="BW2525" s="11"/>
      <c r="BX2525" s="11"/>
      <c r="BY2525" s="11"/>
      <c r="BZ2525" s="11"/>
    </row>
    <row r="2526" spans="1:78" s="45" customFormat="1" x14ac:dyDescent="0.2">
      <c r="A2526" s="111"/>
      <c r="B2526" s="111"/>
      <c r="C2526" s="111"/>
      <c r="D2526" s="111"/>
      <c r="E2526" s="111"/>
      <c r="F2526" s="111"/>
      <c r="G2526" s="111"/>
      <c r="H2526" s="111"/>
      <c r="I2526" s="111"/>
      <c r="J2526" s="111"/>
      <c r="K2526" s="111"/>
      <c r="L2526" s="111"/>
      <c r="M2526" s="111"/>
      <c r="N2526" s="111"/>
      <c r="O2526" s="111"/>
      <c r="P2526" s="111"/>
      <c r="Q2526" s="111"/>
      <c r="R2526" s="111"/>
      <c r="S2526" s="111"/>
      <c r="T2526" s="111"/>
      <c r="U2526" s="111"/>
      <c r="V2526" s="111"/>
      <c r="W2526" s="1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</row>
    <row r="2527" spans="1:78" s="45" customFormat="1" x14ac:dyDescent="0.2">
      <c r="A2527" s="111"/>
      <c r="B2527" s="111"/>
      <c r="C2527" s="111"/>
      <c r="D2527" s="111"/>
      <c r="E2527" s="111"/>
      <c r="F2527" s="111"/>
      <c r="G2527" s="111"/>
      <c r="H2527" s="111"/>
      <c r="I2527" s="111"/>
      <c r="J2527" s="111"/>
      <c r="K2527" s="111"/>
      <c r="L2527" s="111"/>
      <c r="M2527" s="111"/>
      <c r="N2527" s="111"/>
      <c r="O2527" s="111"/>
      <c r="P2527" s="111"/>
      <c r="Q2527" s="111"/>
      <c r="R2527" s="111"/>
      <c r="S2527" s="111"/>
      <c r="T2527" s="111"/>
      <c r="U2527" s="111"/>
      <c r="V2527" s="111"/>
      <c r="W2527" s="1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</row>
    <row r="2528" spans="1:78" s="45" customFormat="1" x14ac:dyDescent="0.2">
      <c r="A2528" s="111"/>
      <c r="B2528" s="111"/>
      <c r="C2528" s="111"/>
      <c r="D2528" s="111"/>
      <c r="E2528" s="111"/>
      <c r="F2528" s="111"/>
      <c r="G2528" s="111"/>
      <c r="H2528" s="111"/>
      <c r="I2528" s="111"/>
      <c r="J2528" s="111"/>
      <c r="K2528" s="111"/>
      <c r="L2528" s="111"/>
      <c r="M2528" s="111"/>
      <c r="N2528" s="111"/>
      <c r="O2528" s="111"/>
      <c r="P2528" s="111"/>
      <c r="Q2528" s="111"/>
      <c r="R2528" s="111"/>
      <c r="S2528" s="111"/>
      <c r="T2528" s="111"/>
      <c r="U2528" s="111"/>
      <c r="V2528" s="111"/>
      <c r="W2528" s="1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</row>
    <row r="2529" spans="1:78" s="45" customFormat="1" x14ac:dyDescent="0.2">
      <c r="A2529" s="111"/>
      <c r="B2529" s="111"/>
      <c r="C2529" s="111"/>
      <c r="D2529" s="111"/>
      <c r="E2529" s="111"/>
      <c r="F2529" s="111"/>
      <c r="G2529" s="111"/>
      <c r="H2529" s="111"/>
      <c r="I2529" s="111"/>
      <c r="J2529" s="111"/>
      <c r="K2529" s="111"/>
      <c r="L2529" s="111"/>
      <c r="M2529" s="111"/>
      <c r="N2529" s="111"/>
      <c r="O2529" s="111"/>
      <c r="P2529" s="111"/>
      <c r="Q2529" s="111"/>
      <c r="R2529" s="111"/>
      <c r="S2529" s="111"/>
      <c r="T2529" s="111"/>
      <c r="U2529" s="111"/>
      <c r="V2529" s="111"/>
      <c r="W2529" s="1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</row>
    <row r="2530" spans="1:78" s="45" customFormat="1" x14ac:dyDescent="0.2">
      <c r="A2530" s="111"/>
      <c r="B2530" s="111"/>
      <c r="C2530" s="111"/>
      <c r="D2530" s="111"/>
      <c r="E2530" s="111"/>
      <c r="F2530" s="111"/>
      <c r="G2530" s="111"/>
      <c r="H2530" s="111"/>
      <c r="I2530" s="111"/>
      <c r="J2530" s="111"/>
      <c r="K2530" s="111"/>
      <c r="L2530" s="111"/>
      <c r="M2530" s="111"/>
      <c r="N2530" s="111"/>
      <c r="O2530" s="111"/>
      <c r="P2530" s="111"/>
      <c r="Q2530" s="111"/>
      <c r="R2530" s="111"/>
      <c r="S2530" s="111"/>
      <c r="T2530" s="111"/>
      <c r="U2530" s="111"/>
      <c r="V2530" s="111"/>
      <c r="W2530" s="1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</row>
    <row r="2531" spans="1:78" s="45" customFormat="1" x14ac:dyDescent="0.2">
      <c r="A2531" s="111"/>
      <c r="B2531" s="111"/>
      <c r="C2531" s="111"/>
      <c r="D2531" s="111"/>
      <c r="E2531" s="111"/>
      <c r="F2531" s="111"/>
      <c r="G2531" s="111"/>
      <c r="H2531" s="111"/>
      <c r="I2531" s="111"/>
      <c r="J2531" s="111"/>
      <c r="K2531" s="111"/>
      <c r="L2531" s="111"/>
      <c r="M2531" s="111"/>
      <c r="N2531" s="111"/>
      <c r="O2531" s="111"/>
      <c r="P2531" s="111"/>
      <c r="Q2531" s="111"/>
      <c r="R2531" s="111"/>
      <c r="S2531" s="111"/>
      <c r="T2531" s="111"/>
      <c r="U2531" s="111"/>
      <c r="V2531" s="111"/>
      <c r="W2531" s="1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</row>
    <row r="2532" spans="1:78" s="45" customFormat="1" x14ac:dyDescent="0.2">
      <c r="A2532" s="111"/>
      <c r="B2532" s="111"/>
      <c r="C2532" s="111"/>
      <c r="D2532" s="111"/>
      <c r="E2532" s="111"/>
      <c r="F2532" s="111"/>
      <c r="G2532" s="111"/>
      <c r="H2532" s="111"/>
      <c r="I2532" s="111"/>
      <c r="J2532" s="111"/>
      <c r="K2532" s="111"/>
      <c r="L2532" s="111"/>
      <c r="M2532" s="111"/>
      <c r="N2532" s="111"/>
      <c r="O2532" s="111"/>
      <c r="P2532" s="111"/>
      <c r="Q2532" s="111"/>
      <c r="R2532" s="111"/>
      <c r="S2532" s="111"/>
      <c r="T2532" s="111"/>
      <c r="U2532" s="111"/>
      <c r="V2532" s="111"/>
      <c r="W2532" s="1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  <c r="BT2532" s="11"/>
      <c r="BU2532" s="11"/>
      <c r="BV2532" s="11"/>
      <c r="BW2532" s="11"/>
      <c r="BX2532" s="11"/>
      <c r="BY2532" s="11"/>
      <c r="BZ2532" s="11"/>
    </row>
    <row r="2533" spans="1:78" s="45" customFormat="1" x14ac:dyDescent="0.2">
      <c r="A2533" s="111"/>
      <c r="B2533" s="111"/>
      <c r="C2533" s="111"/>
      <c r="D2533" s="111"/>
      <c r="E2533" s="111"/>
      <c r="F2533" s="111"/>
      <c r="G2533" s="111"/>
      <c r="H2533" s="111"/>
      <c r="I2533" s="111"/>
      <c r="J2533" s="111"/>
      <c r="K2533" s="111"/>
      <c r="L2533" s="111"/>
      <c r="M2533" s="111"/>
      <c r="N2533" s="111"/>
      <c r="O2533" s="111"/>
      <c r="P2533" s="111"/>
      <c r="Q2533" s="111"/>
      <c r="R2533" s="111"/>
      <c r="S2533" s="111"/>
      <c r="T2533" s="111"/>
      <c r="U2533" s="111"/>
      <c r="V2533" s="111"/>
      <c r="W2533" s="1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  <c r="BT2533" s="11"/>
      <c r="BU2533" s="11"/>
      <c r="BV2533" s="11"/>
      <c r="BW2533" s="11"/>
      <c r="BX2533" s="11"/>
      <c r="BY2533" s="11"/>
      <c r="BZ2533" s="11"/>
    </row>
    <row r="2534" spans="1:78" s="45" customFormat="1" x14ac:dyDescent="0.2">
      <c r="A2534" s="111"/>
      <c r="B2534" s="111"/>
      <c r="C2534" s="111"/>
      <c r="D2534" s="111"/>
      <c r="E2534" s="111"/>
      <c r="F2534" s="111"/>
      <c r="G2534" s="111"/>
      <c r="H2534" s="111"/>
      <c r="I2534" s="111"/>
      <c r="J2534" s="111"/>
      <c r="K2534" s="111"/>
      <c r="L2534" s="111"/>
      <c r="M2534" s="111"/>
      <c r="N2534" s="111"/>
      <c r="O2534" s="111"/>
      <c r="P2534" s="111"/>
      <c r="Q2534" s="111"/>
      <c r="R2534" s="111"/>
      <c r="S2534" s="111"/>
      <c r="T2534" s="111"/>
      <c r="U2534" s="111"/>
      <c r="V2534" s="111"/>
      <c r="W2534" s="1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  <c r="BT2534" s="11"/>
      <c r="BU2534" s="11"/>
      <c r="BV2534" s="11"/>
      <c r="BW2534" s="11"/>
      <c r="BX2534" s="11"/>
      <c r="BY2534" s="11"/>
      <c r="BZ2534" s="11"/>
    </row>
    <row r="2535" spans="1:78" s="45" customFormat="1" x14ac:dyDescent="0.2">
      <c r="A2535" s="111"/>
      <c r="B2535" s="111"/>
      <c r="C2535" s="111"/>
      <c r="D2535" s="111"/>
      <c r="E2535" s="111"/>
      <c r="F2535" s="111"/>
      <c r="G2535" s="111"/>
      <c r="H2535" s="111"/>
      <c r="I2535" s="111"/>
      <c r="J2535" s="111"/>
      <c r="K2535" s="111"/>
      <c r="L2535" s="111"/>
      <c r="M2535" s="111"/>
      <c r="N2535" s="111"/>
      <c r="O2535" s="111"/>
      <c r="P2535" s="111"/>
      <c r="Q2535" s="111"/>
      <c r="R2535" s="111"/>
      <c r="S2535" s="111"/>
      <c r="T2535" s="111"/>
      <c r="U2535" s="111"/>
      <c r="V2535" s="111"/>
      <c r="W2535" s="1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  <c r="BT2535" s="11"/>
      <c r="BU2535" s="11"/>
      <c r="BV2535" s="11"/>
      <c r="BW2535" s="11"/>
      <c r="BX2535" s="11"/>
      <c r="BY2535" s="11"/>
      <c r="BZ2535" s="11"/>
    </row>
    <row r="2536" spans="1:78" s="45" customFormat="1" x14ac:dyDescent="0.2">
      <c r="A2536" s="111"/>
      <c r="B2536" s="111"/>
      <c r="C2536" s="111"/>
      <c r="D2536" s="111"/>
      <c r="E2536" s="111"/>
      <c r="F2536" s="111"/>
      <c r="G2536" s="111"/>
      <c r="H2536" s="111"/>
      <c r="I2536" s="111"/>
      <c r="J2536" s="111"/>
      <c r="K2536" s="111"/>
      <c r="L2536" s="111"/>
      <c r="M2536" s="111"/>
      <c r="N2536" s="111"/>
      <c r="O2536" s="111"/>
      <c r="P2536" s="111"/>
      <c r="Q2536" s="111"/>
      <c r="R2536" s="111"/>
      <c r="S2536" s="111"/>
      <c r="T2536" s="111"/>
      <c r="U2536" s="111"/>
      <c r="V2536" s="111"/>
      <c r="W2536" s="1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  <c r="BT2536" s="11"/>
      <c r="BU2536" s="11"/>
      <c r="BV2536" s="11"/>
      <c r="BW2536" s="11"/>
      <c r="BX2536" s="11"/>
      <c r="BY2536" s="11"/>
      <c r="BZ2536" s="11"/>
    </row>
    <row r="2537" spans="1:78" s="45" customFormat="1" x14ac:dyDescent="0.2">
      <c r="A2537" s="111"/>
      <c r="B2537" s="111"/>
      <c r="C2537" s="111"/>
      <c r="D2537" s="111"/>
      <c r="E2537" s="111"/>
      <c r="F2537" s="111"/>
      <c r="G2537" s="111"/>
      <c r="H2537" s="111"/>
      <c r="I2537" s="111"/>
      <c r="J2537" s="111"/>
      <c r="K2537" s="111"/>
      <c r="L2537" s="111"/>
      <c r="M2537" s="111"/>
      <c r="N2537" s="111"/>
      <c r="O2537" s="111"/>
      <c r="P2537" s="111"/>
      <c r="Q2537" s="111"/>
      <c r="R2537" s="111"/>
      <c r="S2537" s="111"/>
      <c r="T2537" s="111"/>
      <c r="U2537" s="111"/>
      <c r="V2537" s="111"/>
      <c r="W2537" s="1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</row>
    <row r="2538" spans="1:78" s="45" customFormat="1" x14ac:dyDescent="0.2">
      <c r="A2538" s="111"/>
      <c r="B2538" s="111"/>
      <c r="C2538" s="111"/>
      <c r="D2538" s="111"/>
      <c r="E2538" s="111"/>
      <c r="F2538" s="111"/>
      <c r="G2538" s="111"/>
      <c r="H2538" s="111"/>
      <c r="I2538" s="111"/>
      <c r="J2538" s="111"/>
      <c r="K2538" s="111"/>
      <c r="L2538" s="111"/>
      <c r="M2538" s="111"/>
      <c r="N2538" s="111"/>
      <c r="O2538" s="111"/>
      <c r="P2538" s="111"/>
      <c r="Q2538" s="111"/>
      <c r="R2538" s="111"/>
      <c r="S2538" s="111"/>
      <c r="T2538" s="111"/>
      <c r="U2538" s="111"/>
      <c r="V2538" s="111"/>
      <c r="W2538" s="1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</row>
    <row r="2539" spans="1:78" s="45" customFormat="1" x14ac:dyDescent="0.2">
      <c r="A2539" s="111"/>
      <c r="B2539" s="111"/>
      <c r="C2539" s="111"/>
      <c r="D2539" s="111"/>
      <c r="E2539" s="111"/>
      <c r="F2539" s="111"/>
      <c r="G2539" s="111"/>
      <c r="H2539" s="111"/>
      <c r="I2539" s="111"/>
      <c r="J2539" s="111"/>
      <c r="K2539" s="111"/>
      <c r="L2539" s="111"/>
      <c r="M2539" s="111"/>
      <c r="N2539" s="111"/>
      <c r="O2539" s="111"/>
      <c r="P2539" s="111"/>
      <c r="Q2539" s="111"/>
      <c r="R2539" s="111"/>
      <c r="S2539" s="111"/>
      <c r="T2539" s="111"/>
      <c r="U2539" s="111"/>
      <c r="V2539" s="111"/>
      <c r="W2539" s="1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</row>
    <row r="2540" spans="1:78" s="45" customFormat="1" x14ac:dyDescent="0.2">
      <c r="A2540" s="111"/>
      <c r="B2540" s="111"/>
      <c r="C2540" s="111"/>
      <c r="D2540" s="111"/>
      <c r="E2540" s="111"/>
      <c r="F2540" s="111"/>
      <c r="G2540" s="111"/>
      <c r="H2540" s="111"/>
      <c r="I2540" s="111"/>
      <c r="J2540" s="111"/>
      <c r="K2540" s="111"/>
      <c r="L2540" s="111"/>
      <c r="M2540" s="111"/>
      <c r="N2540" s="111"/>
      <c r="O2540" s="111"/>
      <c r="P2540" s="111"/>
      <c r="Q2540" s="111"/>
      <c r="R2540" s="111"/>
      <c r="S2540" s="111"/>
      <c r="T2540" s="111"/>
      <c r="U2540" s="111"/>
      <c r="V2540" s="111"/>
      <c r="W2540" s="1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</row>
    <row r="2541" spans="1:78" s="45" customFormat="1" x14ac:dyDescent="0.2">
      <c r="A2541" s="111"/>
      <c r="B2541" s="111"/>
      <c r="C2541" s="111"/>
      <c r="D2541" s="111"/>
      <c r="E2541" s="111"/>
      <c r="F2541" s="111"/>
      <c r="G2541" s="111"/>
      <c r="H2541" s="111"/>
      <c r="I2541" s="111"/>
      <c r="J2541" s="111"/>
      <c r="K2541" s="111"/>
      <c r="L2541" s="111"/>
      <c r="M2541" s="111"/>
      <c r="N2541" s="111"/>
      <c r="O2541" s="111"/>
      <c r="P2541" s="111"/>
      <c r="Q2541" s="111"/>
      <c r="R2541" s="111"/>
      <c r="S2541" s="111"/>
      <c r="T2541" s="111"/>
      <c r="U2541" s="111"/>
      <c r="V2541" s="111"/>
      <c r="W2541" s="1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  <c r="BT2541" s="11"/>
      <c r="BU2541" s="11"/>
      <c r="BV2541" s="11"/>
      <c r="BW2541" s="11"/>
      <c r="BX2541" s="11"/>
      <c r="BY2541" s="11"/>
      <c r="BZ2541" s="11"/>
    </row>
    <row r="2542" spans="1:78" s="45" customFormat="1" x14ac:dyDescent="0.2">
      <c r="A2542" s="111"/>
      <c r="B2542" s="111"/>
      <c r="C2542" s="111"/>
      <c r="D2542" s="111"/>
      <c r="E2542" s="111"/>
      <c r="F2542" s="111"/>
      <c r="G2542" s="111"/>
      <c r="H2542" s="111"/>
      <c r="I2542" s="111"/>
      <c r="J2542" s="111"/>
      <c r="K2542" s="111"/>
      <c r="L2542" s="111"/>
      <c r="M2542" s="111"/>
      <c r="N2542" s="111"/>
      <c r="O2542" s="111"/>
      <c r="P2542" s="111"/>
      <c r="Q2542" s="111"/>
      <c r="R2542" s="111"/>
      <c r="S2542" s="111"/>
      <c r="T2542" s="111"/>
      <c r="U2542" s="111"/>
      <c r="V2542" s="111"/>
      <c r="W2542" s="1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  <c r="BT2542" s="11"/>
      <c r="BU2542" s="11"/>
      <c r="BV2542" s="11"/>
      <c r="BW2542" s="11"/>
      <c r="BX2542" s="11"/>
      <c r="BY2542" s="11"/>
      <c r="BZ2542" s="11"/>
    </row>
    <row r="2543" spans="1:78" s="45" customFormat="1" x14ac:dyDescent="0.2">
      <c r="A2543" s="111"/>
      <c r="B2543" s="111"/>
      <c r="C2543" s="111"/>
      <c r="D2543" s="111"/>
      <c r="E2543" s="111"/>
      <c r="F2543" s="111"/>
      <c r="G2543" s="111"/>
      <c r="H2543" s="111"/>
      <c r="I2543" s="111"/>
      <c r="J2543" s="111"/>
      <c r="K2543" s="111"/>
      <c r="L2543" s="111"/>
      <c r="M2543" s="111"/>
      <c r="N2543" s="111"/>
      <c r="O2543" s="111"/>
      <c r="P2543" s="111"/>
      <c r="Q2543" s="111"/>
      <c r="R2543" s="111"/>
      <c r="S2543" s="111"/>
      <c r="T2543" s="111"/>
      <c r="U2543" s="111"/>
      <c r="V2543" s="111"/>
      <c r="W2543" s="1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</row>
    <row r="2544" spans="1:78" s="45" customFormat="1" x14ac:dyDescent="0.2">
      <c r="A2544" s="111"/>
      <c r="B2544" s="111"/>
      <c r="C2544" s="111"/>
      <c r="D2544" s="111"/>
      <c r="E2544" s="111"/>
      <c r="F2544" s="111"/>
      <c r="G2544" s="111"/>
      <c r="H2544" s="111"/>
      <c r="I2544" s="111"/>
      <c r="J2544" s="111"/>
      <c r="K2544" s="111"/>
      <c r="L2544" s="111"/>
      <c r="M2544" s="111"/>
      <c r="N2544" s="111"/>
      <c r="O2544" s="111"/>
      <c r="P2544" s="111"/>
      <c r="Q2544" s="111"/>
      <c r="R2544" s="111"/>
      <c r="S2544" s="111"/>
      <c r="T2544" s="111"/>
      <c r="U2544" s="111"/>
      <c r="V2544" s="111"/>
      <c r="W2544" s="1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</row>
    <row r="2545" spans="1:78" s="45" customFormat="1" x14ac:dyDescent="0.2">
      <c r="A2545" s="111"/>
      <c r="B2545" s="111"/>
      <c r="C2545" s="111"/>
      <c r="D2545" s="111"/>
      <c r="E2545" s="111"/>
      <c r="F2545" s="111"/>
      <c r="G2545" s="111"/>
      <c r="H2545" s="111"/>
      <c r="I2545" s="111"/>
      <c r="J2545" s="111"/>
      <c r="K2545" s="111"/>
      <c r="L2545" s="111"/>
      <c r="M2545" s="111"/>
      <c r="N2545" s="111"/>
      <c r="O2545" s="111"/>
      <c r="P2545" s="111"/>
      <c r="Q2545" s="111"/>
      <c r="R2545" s="111"/>
      <c r="S2545" s="111"/>
      <c r="T2545" s="111"/>
      <c r="U2545" s="111"/>
      <c r="V2545" s="111"/>
      <c r="W2545" s="1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</row>
    <row r="2546" spans="1:78" s="45" customFormat="1" x14ac:dyDescent="0.2">
      <c r="A2546" s="111"/>
      <c r="B2546" s="111"/>
      <c r="C2546" s="111"/>
      <c r="D2546" s="111"/>
      <c r="E2546" s="111"/>
      <c r="F2546" s="111"/>
      <c r="G2546" s="111"/>
      <c r="H2546" s="111"/>
      <c r="I2546" s="111"/>
      <c r="J2546" s="111"/>
      <c r="K2546" s="111"/>
      <c r="L2546" s="111"/>
      <c r="M2546" s="111"/>
      <c r="N2546" s="111"/>
      <c r="O2546" s="111"/>
      <c r="P2546" s="111"/>
      <c r="Q2546" s="111"/>
      <c r="R2546" s="111"/>
      <c r="S2546" s="111"/>
      <c r="T2546" s="111"/>
      <c r="U2546" s="111"/>
      <c r="V2546" s="111"/>
      <c r="W2546" s="1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</row>
    <row r="2547" spans="1:78" s="45" customFormat="1" x14ac:dyDescent="0.2">
      <c r="A2547" s="111"/>
      <c r="B2547" s="111"/>
      <c r="C2547" s="111"/>
      <c r="D2547" s="111"/>
      <c r="E2547" s="111"/>
      <c r="F2547" s="111"/>
      <c r="G2547" s="111"/>
      <c r="H2547" s="111"/>
      <c r="I2547" s="111"/>
      <c r="J2547" s="111"/>
      <c r="K2547" s="111"/>
      <c r="L2547" s="111"/>
      <c r="M2547" s="111"/>
      <c r="N2547" s="111"/>
      <c r="O2547" s="111"/>
      <c r="P2547" s="111"/>
      <c r="Q2547" s="111"/>
      <c r="R2547" s="111"/>
      <c r="S2547" s="111"/>
      <c r="T2547" s="111"/>
      <c r="U2547" s="111"/>
      <c r="V2547" s="111"/>
      <c r="W2547" s="1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</row>
    <row r="2548" spans="1:78" s="45" customFormat="1" x14ac:dyDescent="0.2">
      <c r="A2548" s="111"/>
      <c r="B2548" s="111"/>
      <c r="C2548" s="111"/>
      <c r="D2548" s="111"/>
      <c r="E2548" s="111"/>
      <c r="F2548" s="111"/>
      <c r="G2548" s="111"/>
      <c r="H2548" s="111"/>
      <c r="I2548" s="111"/>
      <c r="J2548" s="111"/>
      <c r="K2548" s="111"/>
      <c r="L2548" s="111"/>
      <c r="M2548" s="111"/>
      <c r="N2548" s="111"/>
      <c r="O2548" s="111"/>
      <c r="P2548" s="111"/>
      <c r="Q2548" s="111"/>
      <c r="R2548" s="111"/>
      <c r="S2548" s="111"/>
      <c r="T2548" s="111"/>
      <c r="U2548" s="111"/>
      <c r="V2548" s="111"/>
      <c r="W2548" s="1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</row>
    <row r="2549" spans="1:78" s="45" customFormat="1" x14ac:dyDescent="0.2">
      <c r="A2549" s="111"/>
      <c r="B2549" s="111"/>
      <c r="C2549" s="111"/>
      <c r="D2549" s="111"/>
      <c r="E2549" s="111"/>
      <c r="F2549" s="111"/>
      <c r="G2549" s="111"/>
      <c r="H2549" s="111"/>
      <c r="I2549" s="111"/>
      <c r="J2549" s="111"/>
      <c r="K2549" s="111"/>
      <c r="L2549" s="111"/>
      <c r="M2549" s="111"/>
      <c r="N2549" s="111"/>
      <c r="O2549" s="111"/>
      <c r="P2549" s="111"/>
      <c r="Q2549" s="111"/>
      <c r="R2549" s="111"/>
      <c r="S2549" s="111"/>
      <c r="T2549" s="111"/>
      <c r="U2549" s="111"/>
      <c r="V2549" s="111"/>
      <c r="W2549" s="1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  <c r="BT2549" s="11"/>
      <c r="BU2549" s="11"/>
      <c r="BV2549" s="11"/>
      <c r="BW2549" s="11"/>
      <c r="BX2549" s="11"/>
      <c r="BY2549" s="11"/>
      <c r="BZ2549" s="11"/>
    </row>
    <row r="2550" spans="1:78" s="45" customFormat="1" x14ac:dyDescent="0.2">
      <c r="A2550" s="111"/>
      <c r="B2550" s="111"/>
      <c r="C2550" s="111"/>
      <c r="D2550" s="111"/>
      <c r="E2550" s="111"/>
      <c r="F2550" s="111"/>
      <c r="G2550" s="111"/>
      <c r="H2550" s="111"/>
      <c r="I2550" s="111"/>
      <c r="J2550" s="111"/>
      <c r="K2550" s="111"/>
      <c r="L2550" s="111"/>
      <c r="M2550" s="111"/>
      <c r="N2550" s="111"/>
      <c r="O2550" s="111"/>
      <c r="P2550" s="111"/>
      <c r="Q2550" s="111"/>
      <c r="R2550" s="111"/>
      <c r="S2550" s="111"/>
      <c r="T2550" s="111"/>
      <c r="U2550" s="111"/>
      <c r="V2550" s="111"/>
      <c r="W2550" s="1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  <c r="BT2550" s="11"/>
      <c r="BU2550" s="11"/>
      <c r="BV2550" s="11"/>
      <c r="BW2550" s="11"/>
      <c r="BX2550" s="11"/>
      <c r="BY2550" s="11"/>
      <c r="BZ2550" s="11"/>
    </row>
    <row r="2551" spans="1:78" s="45" customFormat="1" x14ac:dyDescent="0.2">
      <c r="A2551" s="111"/>
      <c r="B2551" s="111"/>
      <c r="C2551" s="111"/>
      <c r="D2551" s="111"/>
      <c r="E2551" s="111"/>
      <c r="F2551" s="111"/>
      <c r="G2551" s="111"/>
      <c r="H2551" s="111"/>
      <c r="I2551" s="111"/>
      <c r="J2551" s="111"/>
      <c r="K2551" s="111"/>
      <c r="L2551" s="111"/>
      <c r="M2551" s="111"/>
      <c r="N2551" s="111"/>
      <c r="O2551" s="111"/>
      <c r="P2551" s="111"/>
      <c r="Q2551" s="111"/>
      <c r="R2551" s="111"/>
      <c r="S2551" s="111"/>
      <c r="T2551" s="111"/>
      <c r="U2551" s="111"/>
      <c r="V2551" s="111"/>
      <c r="W2551" s="1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  <c r="BT2551" s="11"/>
      <c r="BU2551" s="11"/>
      <c r="BV2551" s="11"/>
      <c r="BW2551" s="11"/>
      <c r="BX2551" s="11"/>
      <c r="BY2551" s="11"/>
      <c r="BZ2551" s="11"/>
    </row>
    <row r="2552" spans="1:78" s="45" customFormat="1" x14ac:dyDescent="0.2">
      <c r="A2552" s="111"/>
      <c r="B2552" s="111"/>
      <c r="C2552" s="111"/>
      <c r="D2552" s="111"/>
      <c r="E2552" s="111"/>
      <c r="F2552" s="111"/>
      <c r="G2552" s="111"/>
      <c r="H2552" s="111"/>
      <c r="I2552" s="111"/>
      <c r="J2552" s="111"/>
      <c r="K2552" s="111"/>
      <c r="L2552" s="111"/>
      <c r="M2552" s="111"/>
      <c r="N2552" s="111"/>
      <c r="O2552" s="111"/>
      <c r="P2552" s="111"/>
      <c r="Q2552" s="111"/>
      <c r="R2552" s="111"/>
      <c r="S2552" s="111"/>
      <c r="T2552" s="111"/>
      <c r="U2552" s="111"/>
      <c r="V2552" s="111"/>
      <c r="W2552" s="1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  <c r="BT2552" s="11"/>
      <c r="BU2552" s="11"/>
      <c r="BV2552" s="11"/>
      <c r="BW2552" s="11"/>
      <c r="BX2552" s="11"/>
      <c r="BY2552" s="11"/>
      <c r="BZ2552" s="11"/>
    </row>
    <row r="2553" spans="1:78" s="45" customFormat="1" x14ac:dyDescent="0.2">
      <c r="A2553" s="111"/>
      <c r="B2553" s="111"/>
      <c r="C2553" s="111"/>
      <c r="D2553" s="111"/>
      <c r="E2553" s="111"/>
      <c r="F2553" s="111"/>
      <c r="G2553" s="111"/>
      <c r="H2553" s="111"/>
      <c r="I2553" s="111"/>
      <c r="J2553" s="111"/>
      <c r="K2553" s="111"/>
      <c r="L2553" s="111"/>
      <c r="M2553" s="111"/>
      <c r="N2553" s="111"/>
      <c r="O2553" s="111"/>
      <c r="P2553" s="111"/>
      <c r="Q2553" s="111"/>
      <c r="R2553" s="111"/>
      <c r="S2553" s="111"/>
      <c r="T2553" s="111"/>
      <c r="U2553" s="111"/>
      <c r="V2553" s="111"/>
      <c r="W2553" s="1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  <c r="BT2553" s="11"/>
      <c r="BU2553" s="11"/>
      <c r="BV2553" s="11"/>
      <c r="BW2553" s="11"/>
      <c r="BX2553" s="11"/>
      <c r="BY2553" s="11"/>
      <c r="BZ2553" s="11"/>
    </row>
    <row r="2554" spans="1:78" s="45" customFormat="1" x14ac:dyDescent="0.2">
      <c r="A2554" s="111"/>
      <c r="B2554" s="111"/>
      <c r="C2554" s="111"/>
      <c r="D2554" s="111"/>
      <c r="E2554" s="111"/>
      <c r="F2554" s="111"/>
      <c r="G2554" s="111"/>
      <c r="H2554" s="111"/>
      <c r="I2554" s="111"/>
      <c r="J2554" s="111"/>
      <c r="K2554" s="111"/>
      <c r="L2554" s="111"/>
      <c r="M2554" s="111"/>
      <c r="N2554" s="111"/>
      <c r="O2554" s="111"/>
      <c r="P2554" s="111"/>
      <c r="Q2554" s="111"/>
      <c r="R2554" s="111"/>
      <c r="S2554" s="111"/>
      <c r="T2554" s="111"/>
      <c r="U2554" s="111"/>
      <c r="V2554" s="111"/>
      <c r="W2554" s="1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  <c r="BT2554" s="11"/>
      <c r="BU2554" s="11"/>
      <c r="BV2554" s="11"/>
      <c r="BW2554" s="11"/>
      <c r="BX2554" s="11"/>
      <c r="BY2554" s="11"/>
      <c r="BZ2554" s="11"/>
    </row>
    <row r="2555" spans="1:78" s="45" customFormat="1" x14ac:dyDescent="0.2">
      <c r="A2555" s="111"/>
      <c r="B2555" s="111"/>
      <c r="C2555" s="111"/>
      <c r="D2555" s="111"/>
      <c r="E2555" s="111"/>
      <c r="F2555" s="111"/>
      <c r="G2555" s="111"/>
      <c r="H2555" s="111"/>
      <c r="I2555" s="111"/>
      <c r="J2555" s="111"/>
      <c r="K2555" s="111"/>
      <c r="L2555" s="111"/>
      <c r="M2555" s="111"/>
      <c r="N2555" s="111"/>
      <c r="O2555" s="111"/>
      <c r="P2555" s="111"/>
      <c r="Q2555" s="111"/>
      <c r="R2555" s="111"/>
      <c r="S2555" s="111"/>
      <c r="T2555" s="111"/>
      <c r="U2555" s="111"/>
      <c r="V2555" s="111"/>
      <c r="W2555" s="1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  <c r="BT2555" s="11"/>
      <c r="BU2555" s="11"/>
      <c r="BV2555" s="11"/>
      <c r="BW2555" s="11"/>
      <c r="BX2555" s="11"/>
      <c r="BY2555" s="11"/>
      <c r="BZ2555" s="11"/>
    </row>
    <row r="2556" spans="1:78" s="45" customFormat="1" x14ac:dyDescent="0.2">
      <c r="A2556" s="111"/>
      <c r="B2556" s="111"/>
      <c r="C2556" s="111"/>
      <c r="D2556" s="111"/>
      <c r="E2556" s="111"/>
      <c r="F2556" s="111"/>
      <c r="G2556" s="111"/>
      <c r="H2556" s="111"/>
      <c r="I2556" s="111"/>
      <c r="J2556" s="111"/>
      <c r="K2556" s="111"/>
      <c r="L2556" s="111"/>
      <c r="M2556" s="111"/>
      <c r="N2556" s="111"/>
      <c r="O2556" s="111"/>
      <c r="P2556" s="111"/>
      <c r="Q2556" s="111"/>
      <c r="R2556" s="111"/>
      <c r="S2556" s="111"/>
      <c r="T2556" s="111"/>
      <c r="U2556" s="111"/>
      <c r="V2556" s="111"/>
      <c r="W2556" s="1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  <c r="BT2556" s="11"/>
      <c r="BU2556" s="11"/>
      <c r="BV2556" s="11"/>
      <c r="BW2556" s="11"/>
      <c r="BX2556" s="11"/>
      <c r="BY2556" s="11"/>
      <c r="BZ2556" s="11"/>
    </row>
    <row r="2557" spans="1:78" s="45" customFormat="1" x14ac:dyDescent="0.2">
      <c r="A2557" s="111"/>
      <c r="B2557" s="111"/>
      <c r="C2557" s="111"/>
      <c r="D2557" s="111"/>
      <c r="E2557" s="111"/>
      <c r="F2557" s="111"/>
      <c r="G2557" s="111"/>
      <c r="H2557" s="111"/>
      <c r="I2557" s="111"/>
      <c r="J2557" s="111"/>
      <c r="K2557" s="111"/>
      <c r="L2557" s="111"/>
      <c r="M2557" s="111"/>
      <c r="N2557" s="111"/>
      <c r="O2557" s="111"/>
      <c r="P2557" s="111"/>
      <c r="Q2557" s="111"/>
      <c r="R2557" s="111"/>
      <c r="S2557" s="111"/>
      <c r="T2557" s="111"/>
      <c r="U2557" s="111"/>
      <c r="V2557" s="111"/>
      <c r="W2557" s="1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  <c r="BT2557" s="11"/>
      <c r="BU2557" s="11"/>
      <c r="BV2557" s="11"/>
      <c r="BW2557" s="11"/>
      <c r="BX2557" s="11"/>
      <c r="BY2557" s="11"/>
      <c r="BZ2557" s="11"/>
    </row>
    <row r="2558" spans="1:78" s="45" customFormat="1" x14ac:dyDescent="0.2">
      <c r="A2558" s="111"/>
      <c r="B2558" s="111"/>
      <c r="C2558" s="111"/>
      <c r="D2558" s="111"/>
      <c r="E2558" s="111"/>
      <c r="F2558" s="111"/>
      <c r="G2558" s="111"/>
      <c r="H2558" s="111"/>
      <c r="I2558" s="111"/>
      <c r="J2558" s="111"/>
      <c r="K2558" s="111"/>
      <c r="L2558" s="111"/>
      <c r="M2558" s="111"/>
      <c r="N2558" s="111"/>
      <c r="O2558" s="111"/>
      <c r="P2558" s="111"/>
      <c r="Q2558" s="111"/>
      <c r="R2558" s="111"/>
      <c r="S2558" s="111"/>
      <c r="T2558" s="111"/>
      <c r="U2558" s="111"/>
      <c r="V2558" s="111"/>
      <c r="W2558" s="1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</row>
    <row r="2559" spans="1:78" s="45" customFormat="1" x14ac:dyDescent="0.2">
      <c r="A2559" s="111"/>
      <c r="B2559" s="111"/>
      <c r="C2559" s="111"/>
      <c r="D2559" s="111"/>
      <c r="E2559" s="111"/>
      <c r="F2559" s="111"/>
      <c r="G2559" s="111"/>
      <c r="H2559" s="111"/>
      <c r="I2559" s="111"/>
      <c r="J2559" s="111"/>
      <c r="K2559" s="111"/>
      <c r="L2559" s="111"/>
      <c r="M2559" s="111"/>
      <c r="N2559" s="111"/>
      <c r="O2559" s="111"/>
      <c r="P2559" s="111"/>
      <c r="Q2559" s="111"/>
      <c r="R2559" s="111"/>
      <c r="S2559" s="111"/>
      <c r="T2559" s="111"/>
      <c r="U2559" s="111"/>
      <c r="V2559" s="111"/>
      <c r="W2559" s="1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  <c r="BT2559" s="11"/>
      <c r="BU2559" s="11"/>
      <c r="BV2559" s="11"/>
      <c r="BW2559" s="11"/>
      <c r="BX2559" s="11"/>
      <c r="BY2559" s="11"/>
      <c r="BZ2559" s="11"/>
    </row>
    <row r="2560" spans="1:78" s="45" customFormat="1" x14ac:dyDescent="0.2">
      <c r="A2560" s="111"/>
      <c r="B2560" s="111"/>
      <c r="C2560" s="111"/>
      <c r="D2560" s="111"/>
      <c r="E2560" s="111"/>
      <c r="F2560" s="111"/>
      <c r="G2560" s="111"/>
      <c r="H2560" s="111"/>
      <c r="I2560" s="111"/>
      <c r="J2560" s="111"/>
      <c r="K2560" s="111"/>
      <c r="L2560" s="111"/>
      <c r="M2560" s="111"/>
      <c r="N2560" s="111"/>
      <c r="O2560" s="111"/>
      <c r="P2560" s="111"/>
      <c r="Q2560" s="111"/>
      <c r="R2560" s="111"/>
      <c r="S2560" s="111"/>
      <c r="T2560" s="111"/>
      <c r="U2560" s="111"/>
      <c r="V2560" s="111"/>
      <c r="W2560" s="1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  <c r="BT2560" s="11"/>
      <c r="BU2560" s="11"/>
      <c r="BV2560" s="11"/>
      <c r="BW2560" s="11"/>
      <c r="BX2560" s="11"/>
      <c r="BY2560" s="11"/>
      <c r="BZ2560" s="11"/>
    </row>
    <row r="2561" spans="1:78" s="45" customFormat="1" x14ac:dyDescent="0.2">
      <c r="A2561" s="111"/>
      <c r="B2561" s="111"/>
      <c r="C2561" s="111"/>
      <c r="D2561" s="111"/>
      <c r="E2561" s="111"/>
      <c r="F2561" s="111"/>
      <c r="G2561" s="111"/>
      <c r="H2561" s="111"/>
      <c r="I2561" s="111"/>
      <c r="J2561" s="111"/>
      <c r="K2561" s="111"/>
      <c r="L2561" s="111"/>
      <c r="M2561" s="111"/>
      <c r="N2561" s="111"/>
      <c r="O2561" s="111"/>
      <c r="P2561" s="111"/>
      <c r="Q2561" s="111"/>
      <c r="R2561" s="111"/>
      <c r="S2561" s="111"/>
      <c r="T2561" s="111"/>
      <c r="U2561" s="111"/>
      <c r="V2561" s="111"/>
      <c r="W2561" s="1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  <c r="BT2561" s="11"/>
      <c r="BU2561" s="11"/>
      <c r="BV2561" s="11"/>
      <c r="BW2561" s="11"/>
      <c r="BX2561" s="11"/>
      <c r="BY2561" s="11"/>
      <c r="BZ2561" s="11"/>
    </row>
    <row r="2562" spans="1:78" s="45" customFormat="1" x14ac:dyDescent="0.2">
      <c r="A2562" s="111"/>
      <c r="B2562" s="111"/>
      <c r="C2562" s="111"/>
      <c r="D2562" s="111"/>
      <c r="E2562" s="111"/>
      <c r="F2562" s="111"/>
      <c r="G2562" s="111"/>
      <c r="H2562" s="111"/>
      <c r="I2562" s="111"/>
      <c r="J2562" s="111"/>
      <c r="K2562" s="111"/>
      <c r="L2562" s="111"/>
      <c r="M2562" s="111"/>
      <c r="N2562" s="111"/>
      <c r="O2562" s="111"/>
      <c r="P2562" s="111"/>
      <c r="Q2562" s="111"/>
      <c r="R2562" s="111"/>
      <c r="S2562" s="111"/>
      <c r="T2562" s="111"/>
      <c r="U2562" s="111"/>
      <c r="V2562" s="111"/>
      <c r="W2562" s="1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  <c r="BT2562" s="11"/>
      <c r="BU2562" s="11"/>
      <c r="BV2562" s="11"/>
      <c r="BW2562" s="11"/>
      <c r="BX2562" s="11"/>
      <c r="BY2562" s="11"/>
      <c r="BZ2562" s="11"/>
    </row>
    <row r="2563" spans="1:78" s="45" customFormat="1" x14ac:dyDescent="0.2">
      <c r="A2563" s="111"/>
      <c r="B2563" s="111"/>
      <c r="C2563" s="111"/>
      <c r="D2563" s="111"/>
      <c r="E2563" s="111"/>
      <c r="F2563" s="111"/>
      <c r="G2563" s="111"/>
      <c r="H2563" s="111"/>
      <c r="I2563" s="111"/>
      <c r="J2563" s="111"/>
      <c r="K2563" s="111"/>
      <c r="L2563" s="111"/>
      <c r="M2563" s="111"/>
      <c r="N2563" s="111"/>
      <c r="O2563" s="111"/>
      <c r="P2563" s="111"/>
      <c r="Q2563" s="111"/>
      <c r="R2563" s="111"/>
      <c r="S2563" s="111"/>
      <c r="T2563" s="111"/>
      <c r="U2563" s="111"/>
      <c r="V2563" s="111"/>
      <c r="W2563" s="1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  <c r="BT2563" s="11"/>
      <c r="BU2563" s="11"/>
      <c r="BV2563" s="11"/>
      <c r="BW2563" s="11"/>
      <c r="BX2563" s="11"/>
      <c r="BY2563" s="11"/>
      <c r="BZ2563" s="11"/>
    </row>
    <row r="2564" spans="1:78" s="45" customFormat="1" x14ac:dyDescent="0.2">
      <c r="A2564" s="111"/>
      <c r="B2564" s="111"/>
      <c r="C2564" s="111"/>
      <c r="D2564" s="111"/>
      <c r="E2564" s="111"/>
      <c r="F2564" s="111"/>
      <c r="G2564" s="111"/>
      <c r="H2564" s="111"/>
      <c r="I2564" s="111"/>
      <c r="J2564" s="111"/>
      <c r="K2564" s="111"/>
      <c r="L2564" s="111"/>
      <c r="M2564" s="111"/>
      <c r="N2564" s="111"/>
      <c r="O2564" s="111"/>
      <c r="P2564" s="111"/>
      <c r="Q2564" s="111"/>
      <c r="R2564" s="111"/>
      <c r="S2564" s="111"/>
      <c r="T2564" s="111"/>
      <c r="U2564" s="111"/>
      <c r="V2564" s="111"/>
      <c r="W2564" s="1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  <c r="BT2564" s="11"/>
      <c r="BU2564" s="11"/>
      <c r="BV2564" s="11"/>
      <c r="BW2564" s="11"/>
      <c r="BX2564" s="11"/>
      <c r="BY2564" s="11"/>
      <c r="BZ2564" s="11"/>
    </row>
    <row r="2565" spans="1:78" s="45" customFormat="1" x14ac:dyDescent="0.2">
      <c r="A2565" s="111"/>
      <c r="B2565" s="111"/>
      <c r="C2565" s="111"/>
      <c r="D2565" s="111"/>
      <c r="E2565" s="111"/>
      <c r="F2565" s="111"/>
      <c r="G2565" s="111"/>
      <c r="H2565" s="111"/>
      <c r="I2565" s="111"/>
      <c r="J2565" s="111"/>
      <c r="K2565" s="111"/>
      <c r="L2565" s="111"/>
      <c r="M2565" s="111"/>
      <c r="N2565" s="111"/>
      <c r="O2565" s="111"/>
      <c r="P2565" s="111"/>
      <c r="Q2565" s="111"/>
      <c r="R2565" s="111"/>
      <c r="S2565" s="111"/>
      <c r="T2565" s="111"/>
      <c r="U2565" s="111"/>
      <c r="V2565" s="111"/>
      <c r="W2565" s="1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  <c r="BT2565" s="11"/>
      <c r="BU2565" s="11"/>
      <c r="BV2565" s="11"/>
      <c r="BW2565" s="11"/>
      <c r="BX2565" s="11"/>
      <c r="BY2565" s="11"/>
      <c r="BZ2565" s="11"/>
    </row>
    <row r="2566" spans="1:78" s="45" customFormat="1" x14ac:dyDescent="0.2">
      <c r="A2566" s="111"/>
      <c r="B2566" s="111"/>
      <c r="C2566" s="111"/>
      <c r="D2566" s="111"/>
      <c r="E2566" s="111"/>
      <c r="F2566" s="111"/>
      <c r="G2566" s="111"/>
      <c r="H2566" s="111"/>
      <c r="I2566" s="111"/>
      <c r="J2566" s="111"/>
      <c r="K2566" s="111"/>
      <c r="L2566" s="111"/>
      <c r="M2566" s="111"/>
      <c r="N2566" s="111"/>
      <c r="O2566" s="111"/>
      <c r="P2566" s="111"/>
      <c r="Q2566" s="111"/>
      <c r="R2566" s="111"/>
      <c r="S2566" s="111"/>
      <c r="T2566" s="111"/>
      <c r="U2566" s="111"/>
      <c r="V2566" s="111"/>
      <c r="W2566" s="1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  <c r="BT2566" s="11"/>
      <c r="BU2566" s="11"/>
      <c r="BV2566" s="11"/>
      <c r="BW2566" s="11"/>
      <c r="BX2566" s="11"/>
      <c r="BY2566" s="11"/>
      <c r="BZ2566" s="11"/>
    </row>
    <row r="2567" spans="1:78" s="45" customFormat="1" x14ac:dyDescent="0.2">
      <c r="A2567" s="111"/>
      <c r="B2567" s="111"/>
      <c r="C2567" s="111"/>
      <c r="D2567" s="111"/>
      <c r="E2567" s="111"/>
      <c r="F2567" s="111"/>
      <c r="G2567" s="111"/>
      <c r="H2567" s="111"/>
      <c r="I2567" s="111"/>
      <c r="J2567" s="111"/>
      <c r="K2567" s="111"/>
      <c r="L2567" s="111"/>
      <c r="M2567" s="111"/>
      <c r="N2567" s="111"/>
      <c r="O2567" s="111"/>
      <c r="P2567" s="111"/>
      <c r="Q2567" s="111"/>
      <c r="R2567" s="111"/>
      <c r="S2567" s="111"/>
      <c r="T2567" s="111"/>
      <c r="U2567" s="111"/>
      <c r="V2567" s="111"/>
      <c r="W2567" s="1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  <c r="BT2567" s="11"/>
      <c r="BU2567" s="11"/>
      <c r="BV2567" s="11"/>
      <c r="BW2567" s="11"/>
      <c r="BX2567" s="11"/>
      <c r="BY2567" s="11"/>
      <c r="BZ2567" s="11"/>
    </row>
    <row r="2568" spans="1:78" s="45" customFormat="1" x14ac:dyDescent="0.2">
      <c r="A2568" s="111"/>
      <c r="B2568" s="111"/>
      <c r="C2568" s="111"/>
      <c r="D2568" s="111"/>
      <c r="E2568" s="111"/>
      <c r="F2568" s="111"/>
      <c r="G2568" s="111"/>
      <c r="H2568" s="111"/>
      <c r="I2568" s="111"/>
      <c r="J2568" s="111"/>
      <c r="K2568" s="111"/>
      <c r="L2568" s="111"/>
      <c r="M2568" s="111"/>
      <c r="N2568" s="111"/>
      <c r="O2568" s="111"/>
      <c r="P2568" s="111"/>
      <c r="Q2568" s="111"/>
      <c r="R2568" s="111"/>
      <c r="S2568" s="111"/>
      <c r="T2568" s="111"/>
      <c r="U2568" s="111"/>
      <c r="V2568" s="111"/>
      <c r="W2568" s="1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  <c r="BT2568" s="11"/>
      <c r="BU2568" s="11"/>
      <c r="BV2568" s="11"/>
      <c r="BW2568" s="11"/>
      <c r="BX2568" s="11"/>
      <c r="BY2568" s="11"/>
      <c r="BZ2568" s="11"/>
    </row>
    <row r="2569" spans="1:78" s="45" customFormat="1" x14ac:dyDescent="0.2">
      <c r="A2569" s="111"/>
      <c r="B2569" s="111"/>
      <c r="C2569" s="111"/>
      <c r="D2569" s="111"/>
      <c r="E2569" s="111"/>
      <c r="F2569" s="111"/>
      <c r="G2569" s="111"/>
      <c r="H2569" s="111"/>
      <c r="I2569" s="111"/>
      <c r="J2569" s="111"/>
      <c r="K2569" s="111"/>
      <c r="L2569" s="111"/>
      <c r="M2569" s="111"/>
      <c r="N2569" s="111"/>
      <c r="O2569" s="111"/>
      <c r="P2569" s="111"/>
      <c r="Q2569" s="111"/>
      <c r="R2569" s="111"/>
      <c r="S2569" s="111"/>
      <c r="T2569" s="111"/>
      <c r="U2569" s="111"/>
      <c r="V2569" s="111"/>
      <c r="W2569" s="1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  <c r="BT2569" s="11"/>
      <c r="BU2569" s="11"/>
      <c r="BV2569" s="11"/>
      <c r="BW2569" s="11"/>
      <c r="BX2569" s="11"/>
      <c r="BY2569" s="11"/>
      <c r="BZ2569" s="11"/>
    </row>
    <row r="2570" spans="1:78" s="45" customFormat="1" x14ac:dyDescent="0.2">
      <c r="A2570" s="111"/>
      <c r="B2570" s="111"/>
      <c r="C2570" s="111"/>
      <c r="D2570" s="111"/>
      <c r="E2570" s="111"/>
      <c r="F2570" s="111"/>
      <c r="G2570" s="111"/>
      <c r="H2570" s="111"/>
      <c r="I2570" s="111"/>
      <c r="J2570" s="111"/>
      <c r="K2570" s="111"/>
      <c r="L2570" s="111"/>
      <c r="M2570" s="111"/>
      <c r="N2570" s="111"/>
      <c r="O2570" s="111"/>
      <c r="P2570" s="111"/>
      <c r="Q2570" s="111"/>
      <c r="R2570" s="111"/>
      <c r="S2570" s="111"/>
      <c r="T2570" s="111"/>
      <c r="U2570" s="111"/>
      <c r="V2570" s="111"/>
      <c r="W2570" s="1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  <c r="BT2570" s="11"/>
      <c r="BU2570" s="11"/>
      <c r="BV2570" s="11"/>
      <c r="BW2570" s="11"/>
      <c r="BX2570" s="11"/>
      <c r="BY2570" s="11"/>
      <c r="BZ2570" s="11"/>
    </row>
    <row r="2571" spans="1:78" s="45" customFormat="1" x14ac:dyDescent="0.2">
      <c r="A2571" s="111"/>
      <c r="B2571" s="111"/>
      <c r="C2571" s="111"/>
      <c r="D2571" s="111"/>
      <c r="E2571" s="111"/>
      <c r="F2571" s="111"/>
      <c r="G2571" s="111"/>
      <c r="H2571" s="111"/>
      <c r="I2571" s="111"/>
      <c r="J2571" s="111"/>
      <c r="K2571" s="111"/>
      <c r="L2571" s="111"/>
      <c r="M2571" s="111"/>
      <c r="N2571" s="111"/>
      <c r="O2571" s="111"/>
      <c r="P2571" s="111"/>
      <c r="Q2571" s="111"/>
      <c r="R2571" s="111"/>
      <c r="S2571" s="111"/>
      <c r="T2571" s="111"/>
      <c r="U2571" s="111"/>
      <c r="V2571" s="111"/>
      <c r="W2571" s="1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  <c r="BT2571" s="11"/>
      <c r="BU2571" s="11"/>
      <c r="BV2571" s="11"/>
      <c r="BW2571" s="11"/>
      <c r="BX2571" s="11"/>
      <c r="BY2571" s="11"/>
      <c r="BZ2571" s="11"/>
    </row>
    <row r="2572" spans="1:78" s="45" customFormat="1" x14ac:dyDescent="0.2">
      <c r="A2572" s="111"/>
      <c r="B2572" s="111"/>
      <c r="C2572" s="111"/>
      <c r="D2572" s="111"/>
      <c r="E2572" s="111"/>
      <c r="F2572" s="111"/>
      <c r="G2572" s="111"/>
      <c r="H2572" s="111"/>
      <c r="I2572" s="111"/>
      <c r="J2572" s="111"/>
      <c r="K2572" s="111"/>
      <c r="L2572" s="111"/>
      <c r="M2572" s="111"/>
      <c r="N2572" s="111"/>
      <c r="O2572" s="111"/>
      <c r="P2572" s="111"/>
      <c r="Q2572" s="111"/>
      <c r="R2572" s="111"/>
      <c r="S2572" s="111"/>
      <c r="T2572" s="111"/>
      <c r="U2572" s="111"/>
      <c r="V2572" s="111"/>
      <c r="W2572" s="1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  <c r="BT2572" s="11"/>
      <c r="BU2572" s="11"/>
      <c r="BV2572" s="11"/>
      <c r="BW2572" s="11"/>
      <c r="BX2572" s="11"/>
      <c r="BY2572" s="11"/>
      <c r="BZ2572" s="11"/>
    </row>
    <row r="2573" spans="1:78" s="45" customFormat="1" x14ac:dyDescent="0.2">
      <c r="A2573" s="111"/>
      <c r="B2573" s="111"/>
      <c r="C2573" s="111"/>
      <c r="D2573" s="111"/>
      <c r="E2573" s="111"/>
      <c r="F2573" s="111"/>
      <c r="G2573" s="111"/>
      <c r="H2573" s="111"/>
      <c r="I2573" s="111"/>
      <c r="J2573" s="111"/>
      <c r="K2573" s="111"/>
      <c r="L2573" s="111"/>
      <c r="M2573" s="111"/>
      <c r="N2573" s="111"/>
      <c r="O2573" s="111"/>
      <c r="P2573" s="111"/>
      <c r="Q2573" s="111"/>
      <c r="R2573" s="111"/>
      <c r="S2573" s="111"/>
      <c r="T2573" s="111"/>
      <c r="U2573" s="111"/>
      <c r="V2573" s="111"/>
      <c r="W2573" s="1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  <c r="BT2573" s="11"/>
      <c r="BU2573" s="11"/>
      <c r="BV2573" s="11"/>
      <c r="BW2573" s="11"/>
      <c r="BX2573" s="11"/>
      <c r="BY2573" s="11"/>
      <c r="BZ2573" s="11"/>
    </row>
    <row r="2574" spans="1:78" s="45" customFormat="1" x14ac:dyDescent="0.2">
      <c r="A2574" s="111"/>
      <c r="B2574" s="111"/>
      <c r="C2574" s="111"/>
      <c r="D2574" s="111"/>
      <c r="E2574" s="111"/>
      <c r="F2574" s="111"/>
      <c r="G2574" s="111"/>
      <c r="H2574" s="111"/>
      <c r="I2574" s="111"/>
      <c r="J2574" s="111"/>
      <c r="K2574" s="111"/>
      <c r="L2574" s="111"/>
      <c r="M2574" s="111"/>
      <c r="N2574" s="111"/>
      <c r="O2574" s="111"/>
      <c r="P2574" s="111"/>
      <c r="Q2574" s="111"/>
      <c r="R2574" s="111"/>
      <c r="S2574" s="111"/>
      <c r="T2574" s="111"/>
      <c r="U2574" s="111"/>
      <c r="V2574" s="111"/>
      <c r="W2574" s="1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  <c r="BT2574" s="11"/>
      <c r="BU2574" s="11"/>
      <c r="BV2574" s="11"/>
      <c r="BW2574" s="11"/>
      <c r="BX2574" s="11"/>
      <c r="BY2574" s="11"/>
      <c r="BZ2574" s="11"/>
    </row>
    <row r="2575" spans="1:78" s="45" customFormat="1" x14ac:dyDescent="0.2">
      <c r="A2575" s="111"/>
      <c r="B2575" s="111"/>
      <c r="C2575" s="111"/>
      <c r="D2575" s="111"/>
      <c r="E2575" s="111"/>
      <c r="F2575" s="111"/>
      <c r="G2575" s="111"/>
      <c r="H2575" s="111"/>
      <c r="I2575" s="111"/>
      <c r="J2575" s="111"/>
      <c r="K2575" s="111"/>
      <c r="L2575" s="111"/>
      <c r="M2575" s="111"/>
      <c r="N2575" s="111"/>
      <c r="O2575" s="111"/>
      <c r="P2575" s="111"/>
      <c r="Q2575" s="111"/>
      <c r="R2575" s="111"/>
      <c r="S2575" s="111"/>
      <c r="T2575" s="111"/>
      <c r="U2575" s="111"/>
      <c r="V2575" s="111"/>
      <c r="W2575" s="1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  <c r="BT2575" s="11"/>
      <c r="BU2575" s="11"/>
      <c r="BV2575" s="11"/>
      <c r="BW2575" s="11"/>
      <c r="BX2575" s="11"/>
      <c r="BY2575" s="11"/>
      <c r="BZ2575" s="11"/>
    </row>
    <row r="2576" spans="1:78" s="45" customFormat="1" x14ac:dyDescent="0.2">
      <c r="A2576" s="111"/>
      <c r="B2576" s="111"/>
      <c r="C2576" s="111"/>
      <c r="D2576" s="111"/>
      <c r="E2576" s="111"/>
      <c r="F2576" s="111"/>
      <c r="G2576" s="111"/>
      <c r="H2576" s="111"/>
      <c r="I2576" s="111"/>
      <c r="J2576" s="111"/>
      <c r="K2576" s="111"/>
      <c r="L2576" s="111"/>
      <c r="M2576" s="111"/>
      <c r="N2576" s="111"/>
      <c r="O2576" s="111"/>
      <c r="P2576" s="111"/>
      <c r="Q2576" s="111"/>
      <c r="R2576" s="111"/>
      <c r="S2576" s="111"/>
      <c r="T2576" s="111"/>
      <c r="U2576" s="111"/>
      <c r="V2576" s="111"/>
      <c r="W2576" s="1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  <c r="BT2576" s="11"/>
      <c r="BU2576" s="11"/>
      <c r="BV2576" s="11"/>
      <c r="BW2576" s="11"/>
      <c r="BX2576" s="11"/>
      <c r="BY2576" s="11"/>
      <c r="BZ2576" s="11"/>
    </row>
    <row r="2577" spans="1:78" s="45" customFormat="1" x14ac:dyDescent="0.2">
      <c r="A2577" s="111"/>
      <c r="B2577" s="111"/>
      <c r="C2577" s="111"/>
      <c r="D2577" s="111"/>
      <c r="E2577" s="111"/>
      <c r="F2577" s="111"/>
      <c r="G2577" s="111"/>
      <c r="H2577" s="111"/>
      <c r="I2577" s="111"/>
      <c r="J2577" s="111"/>
      <c r="K2577" s="111"/>
      <c r="L2577" s="111"/>
      <c r="M2577" s="111"/>
      <c r="N2577" s="111"/>
      <c r="O2577" s="111"/>
      <c r="P2577" s="111"/>
      <c r="Q2577" s="111"/>
      <c r="R2577" s="111"/>
      <c r="S2577" s="111"/>
      <c r="T2577" s="111"/>
      <c r="U2577" s="111"/>
      <c r="V2577" s="111"/>
      <c r="W2577" s="1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  <c r="BT2577" s="11"/>
      <c r="BU2577" s="11"/>
      <c r="BV2577" s="11"/>
      <c r="BW2577" s="11"/>
      <c r="BX2577" s="11"/>
      <c r="BY2577" s="11"/>
      <c r="BZ2577" s="11"/>
    </row>
    <row r="2578" spans="1:78" s="45" customFormat="1" x14ac:dyDescent="0.2">
      <c r="A2578" s="111"/>
      <c r="B2578" s="111"/>
      <c r="C2578" s="111"/>
      <c r="D2578" s="111"/>
      <c r="E2578" s="111"/>
      <c r="F2578" s="111"/>
      <c r="G2578" s="111"/>
      <c r="H2578" s="111"/>
      <c r="I2578" s="111"/>
      <c r="J2578" s="111"/>
      <c r="K2578" s="111"/>
      <c r="L2578" s="111"/>
      <c r="M2578" s="111"/>
      <c r="N2578" s="111"/>
      <c r="O2578" s="111"/>
      <c r="P2578" s="111"/>
      <c r="Q2578" s="111"/>
      <c r="R2578" s="111"/>
      <c r="S2578" s="111"/>
      <c r="T2578" s="111"/>
      <c r="U2578" s="111"/>
      <c r="V2578" s="111"/>
      <c r="W2578" s="1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  <c r="BT2578" s="11"/>
      <c r="BU2578" s="11"/>
      <c r="BV2578" s="11"/>
      <c r="BW2578" s="11"/>
      <c r="BX2578" s="11"/>
      <c r="BY2578" s="11"/>
      <c r="BZ2578" s="11"/>
    </row>
    <row r="2579" spans="1:78" s="45" customFormat="1" x14ac:dyDescent="0.2">
      <c r="A2579" s="111"/>
      <c r="B2579" s="111"/>
      <c r="C2579" s="111"/>
      <c r="D2579" s="111"/>
      <c r="E2579" s="111"/>
      <c r="F2579" s="111"/>
      <c r="G2579" s="111"/>
      <c r="H2579" s="111"/>
      <c r="I2579" s="111"/>
      <c r="J2579" s="111"/>
      <c r="K2579" s="111"/>
      <c r="L2579" s="111"/>
      <c r="M2579" s="111"/>
      <c r="N2579" s="111"/>
      <c r="O2579" s="111"/>
      <c r="P2579" s="111"/>
      <c r="Q2579" s="111"/>
      <c r="R2579" s="111"/>
      <c r="S2579" s="111"/>
      <c r="T2579" s="111"/>
      <c r="U2579" s="111"/>
      <c r="V2579" s="111"/>
      <c r="W2579" s="1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  <c r="BT2579" s="11"/>
      <c r="BU2579" s="11"/>
      <c r="BV2579" s="11"/>
      <c r="BW2579" s="11"/>
      <c r="BX2579" s="11"/>
      <c r="BY2579" s="11"/>
      <c r="BZ2579" s="11"/>
    </row>
    <row r="2580" spans="1:78" s="45" customFormat="1" x14ac:dyDescent="0.2">
      <c r="A2580" s="111"/>
      <c r="B2580" s="111"/>
      <c r="C2580" s="111"/>
      <c r="D2580" s="111"/>
      <c r="E2580" s="111"/>
      <c r="F2580" s="111"/>
      <c r="G2580" s="111"/>
      <c r="H2580" s="111"/>
      <c r="I2580" s="111"/>
      <c r="J2580" s="111"/>
      <c r="K2580" s="111"/>
      <c r="L2580" s="111"/>
      <c r="M2580" s="111"/>
      <c r="N2580" s="111"/>
      <c r="O2580" s="111"/>
      <c r="P2580" s="111"/>
      <c r="Q2580" s="111"/>
      <c r="R2580" s="111"/>
      <c r="S2580" s="111"/>
      <c r="T2580" s="111"/>
      <c r="U2580" s="111"/>
      <c r="V2580" s="111"/>
      <c r="W2580" s="1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  <c r="BT2580" s="11"/>
      <c r="BU2580" s="11"/>
      <c r="BV2580" s="11"/>
      <c r="BW2580" s="11"/>
      <c r="BX2580" s="11"/>
      <c r="BY2580" s="11"/>
      <c r="BZ2580" s="11"/>
    </row>
    <row r="2581" spans="1:78" s="45" customFormat="1" x14ac:dyDescent="0.2">
      <c r="A2581" s="111"/>
      <c r="B2581" s="111"/>
      <c r="C2581" s="111"/>
      <c r="D2581" s="111"/>
      <c r="E2581" s="111"/>
      <c r="F2581" s="111"/>
      <c r="G2581" s="111"/>
      <c r="H2581" s="111"/>
      <c r="I2581" s="111"/>
      <c r="J2581" s="111"/>
      <c r="K2581" s="111"/>
      <c r="L2581" s="111"/>
      <c r="M2581" s="111"/>
      <c r="N2581" s="111"/>
      <c r="O2581" s="111"/>
      <c r="P2581" s="111"/>
      <c r="Q2581" s="111"/>
      <c r="R2581" s="111"/>
      <c r="S2581" s="111"/>
      <c r="T2581" s="111"/>
      <c r="U2581" s="111"/>
      <c r="V2581" s="111"/>
      <c r="W2581" s="1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  <c r="BT2581" s="11"/>
      <c r="BU2581" s="11"/>
      <c r="BV2581" s="11"/>
      <c r="BW2581" s="11"/>
      <c r="BX2581" s="11"/>
      <c r="BY2581" s="11"/>
      <c r="BZ2581" s="11"/>
    </row>
    <row r="2582" spans="1:78" s="45" customFormat="1" x14ac:dyDescent="0.2">
      <c r="A2582" s="111"/>
      <c r="B2582" s="111"/>
      <c r="C2582" s="111"/>
      <c r="D2582" s="111"/>
      <c r="E2582" s="111"/>
      <c r="F2582" s="111"/>
      <c r="G2582" s="111"/>
      <c r="H2582" s="111"/>
      <c r="I2582" s="111"/>
      <c r="J2582" s="111"/>
      <c r="K2582" s="111"/>
      <c r="L2582" s="111"/>
      <c r="M2582" s="111"/>
      <c r="N2582" s="111"/>
      <c r="O2582" s="111"/>
      <c r="P2582" s="111"/>
      <c r="Q2582" s="111"/>
      <c r="R2582" s="111"/>
      <c r="S2582" s="111"/>
      <c r="T2582" s="111"/>
      <c r="U2582" s="111"/>
      <c r="V2582" s="111"/>
      <c r="W2582" s="1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  <c r="BT2582" s="11"/>
      <c r="BU2582" s="11"/>
      <c r="BV2582" s="11"/>
      <c r="BW2582" s="11"/>
      <c r="BX2582" s="11"/>
      <c r="BY2582" s="11"/>
      <c r="BZ2582" s="11"/>
    </row>
    <row r="2583" spans="1:78" s="45" customFormat="1" x14ac:dyDescent="0.2">
      <c r="A2583" s="111"/>
      <c r="B2583" s="111"/>
      <c r="C2583" s="111"/>
      <c r="D2583" s="111"/>
      <c r="E2583" s="111"/>
      <c r="F2583" s="111"/>
      <c r="G2583" s="111"/>
      <c r="H2583" s="111"/>
      <c r="I2583" s="111"/>
      <c r="J2583" s="111"/>
      <c r="K2583" s="111"/>
      <c r="L2583" s="111"/>
      <c r="M2583" s="111"/>
      <c r="N2583" s="111"/>
      <c r="O2583" s="111"/>
      <c r="P2583" s="111"/>
      <c r="Q2583" s="111"/>
      <c r="R2583" s="111"/>
      <c r="S2583" s="111"/>
      <c r="T2583" s="111"/>
      <c r="U2583" s="111"/>
      <c r="V2583" s="111"/>
      <c r="W2583" s="1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  <c r="BT2583" s="11"/>
      <c r="BU2583" s="11"/>
      <c r="BV2583" s="11"/>
      <c r="BW2583" s="11"/>
      <c r="BX2583" s="11"/>
      <c r="BY2583" s="11"/>
      <c r="BZ2583" s="11"/>
    </row>
    <row r="2584" spans="1:78" s="45" customFormat="1" x14ac:dyDescent="0.2">
      <c r="A2584" s="111"/>
      <c r="B2584" s="111"/>
      <c r="C2584" s="111"/>
      <c r="D2584" s="111"/>
      <c r="E2584" s="111"/>
      <c r="F2584" s="111"/>
      <c r="G2584" s="111"/>
      <c r="H2584" s="111"/>
      <c r="I2584" s="111"/>
      <c r="J2584" s="111"/>
      <c r="K2584" s="111"/>
      <c r="L2584" s="111"/>
      <c r="M2584" s="111"/>
      <c r="N2584" s="111"/>
      <c r="O2584" s="111"/>
      <c r="P2584" s="111"/>
      <c r="Q2584" s="111"/>
      <c r="R2584" s="111"/>
      <c r="S2584" s="111"/>
      <c r="T2584" s="111"/>
      <c r="U2584" s="111"/>
      <c r="V2584" s="111"/>
      <c r="W2584" s="1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  <c r="BT2584" s="11"/>
      <c r="BU2584" s="11"/>
      <c r="BV2584" s="11"/>
      <c r="BW2584" s="11"/>
      <c r="BX2584" s="11"/>
      <c r="BY2584" s="11"/>
      <c r="BZ2584" s="11"/>
    </row>
    <row r="2585" spans="1:78" s="45" customFormat="1" x14ac:dyDescent="0.2">
      <c r="A2585" s="111"/>
      <c r="B2585" s="111"/>
      <c r="C2585" s="111"/>
      <c r="D2585" s="111"/>
      <c r="E2585" s="111"/>
      <c r="F2585" s="111"/>
      <c r="G2585" s="111"/>
      <c r="H2585" s="111"/>
      <c r="I2585" s="111"/>
      <c r="J2585" s="111"/>
      <c r="K2585" s="111"/>
      <c r="L2585" s="111"/>
      <c r="M2585" s="111"/>
      <c r="N2585" s="111"/>
      <c r="O2585" s="111"/>
      <c r="P2585" s="111"/>
      <c r="Q2585" s="111"/>
      <c r="R2585" s="111"/>
      <c r="S2585" s="111"/>
      <c r="T2585" s="111"/>
      <c r="U2585" s="111"/>
      <c r="V2585" s="111"/>
      <c r="W2585" s="1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  <c r="BT2585" s="11"/>
      <c r="BU2585" s="11"/>
      <c r="BV2585" s="11"/>
      <c r="BW2585" s="11"/>
      <c r="BX2585" s="11"/>
      <c r="BY2585" s="11"/>
      <c r="BZ2585" s="11"/>
    </row>
    <row r="2586" spans="1:78" s="45" customFormat="1" x14ac:dyDescent="0.2">
      <c r="A2586" s="111"/>
      <c r="B2586" s="111"/>
      <c r="C2586" s="111"/>
      <c r="D2586" s="111"/>
      <c r="E2586" s="111"/>
      <c r="F2586" s="111"/>
      <c r="G2586" s="111"/>
      <c r="H2586" s="111"/>
      <c r="I2586" s="111"/>
      <c r="J2586" s="111"/>
      <c r="K2586" s="111"/>
      <c r="L2586" s="111"/>
      <c r="M2586" s="111"/>
      <c r="N2586" s="111"/>
      <c r="O2586" s="111"/>
      <c r="P2586" s="111"/>
      <c r="Q2586" s="111"/>
      <c r="R2586" s="111"/>
      <c r="S2586" s="111"/>
      <c r="T2586" s="111"/>
      <c r="U2586" s="111"/>
      <c r="V2586" s="111"/>
      <c r="W2586" s="1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  <c r="BT2586" s="11"/>
      <c r="BU2586" s="11"/>
      <c r="BV2586" s="11"/>
      <c r="BW2586" s="11"/>
      <c r="BX2586" s="11"/>
      <c r="BY2586" s="11"/>
      <c r="BZ2586" s="11"/>
    </row>
    <row r="2587" spans="1:78" s="45" customFormat="1" x14ac:dyDescent="0.2">
      <c r="A2587" s="111"/>
      <c r="B2587" s="111"/>
      <c r="C2587" s="111"/>
      <c r="D2587" s="111"/>
      <c r="E2587" s="111"/>
      <c r="F2587" s="111"/>
      <c r="G2587" s="111"/>
      <c r="H2587" s="111"/>
      <c r="I2587" s="111"/>
      <c r="J2587" s="111"/>
      <c r="K2587" s="111"/>
      <c r="L2587" s="111"/>
      <c r="M2587" s="111"/>
      <c r="N2587" s="111"/>
      <c r="O2587" s="111"/>
      <c r="P2587" s="111"/>
      <c r="Q2587" s="111"/>
      <c r="R2587" s="111"/>
      <c r="S2587" s="111"/>
      <c r="T2587" s="111"/>
      <c r="U2587" s="111"/>
      <c r="V2587" s="111"/>
      <c r="W2587" s="1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  <c r="BT2587" s="11"/>
      <c r="BU2587" s="11"/>
      <c r="BV2587" s="11"/>
      <c r="BW2587" s="11"/>
      <c r="BX2587" s="11"/>
      <c r="BY2587" s="11"/>
      <c r="BZ2587" s="11"/>
    </row>
    <row r="2588" spans="1:78" s="45" customFormat="1" x14ac:dyDescent="0.2">
      <c r="A2588" s="111"/>
      <c r="B2588" s="111"/>
      <c r="C2588" s="111"/>
      <c r="D2588" s="111"/>
      <c r="E2588" s="111"/>
      <c r="F2588" s="111"/>
      <c r="G2588" s="111"/>
      <c r="H2588" s="111"/>
      <c r="I2588" s="111"/>
      <c r="J2588" s="111"/>
      <c r="K2588" s="111"/>
      <c r="L2588" s="111"/>
      <c r="M2588" s="111"/>
      <c r="N2588" s="111"/>
      <c r="O2588" s="111"/>
      <c r="P2588" s="111"/>
      <c r="Q2588" s="111"/>
      <c r="R2588" s="111"/>
      <c r="S2588" s="111"/>
      <c r="T2588" s="111"/>
      <c r="U2588" s="111"/>
      <c r="V2588" s="111"/>
      <c r="W2588" s="1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  <c r="BT2588" s="11"/>
      <c r="BU2588" s="11"/>
      <c r="BV2588" s="11"/>
      <c r="BW2588" s="11"/>
      <c r="BX2588" s="11"/>
      <c r="BY2588" s="11"/>
      <c r="BZ2588" s="11"/>
    </row>
    <row r="2589" spans="1:78" s="45" customFormat="1" x14ac:dyDescent="0.2">
      <c r="A2589" s="111"/>
      <c r="B2589" s="111"/>
      <c r="C2589" s="111"/>
      <c r="D2589" s="111"/>
      <c r="E2589" s="111"/>
      <c r="F2589" s="111"/>
      <c r="G2589" s="111"/>
      <c r="H2589" s="111"/>
      <c r="I2589" s="111"/>
      <c r="J2589" s="111"/>
      <c r="K2589" s="111"/>
      <c r="L2589" s="111"/>
      <c r="M2589" s="111"/>
      <c r="N2589" s="111"/>
      <c r="O2589" s="111"/>
      <c r="P2589" s="111"/>
      <c r="Q2589" s="111"/>
      <c r="R2589" s="111"/>
      <c r="S2589" s="111"/>
      <c r="T2589" s="111"/>
      <c r="U2589" s="111"/>
      <c r="V2589" s="111"/>
      <c r="W2589" s="1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  <c r="BT2589" s="11"/>
      <c r="BU2589" s="11"/>
      <c r="BV2589" s="11"/>
      <c r="BW2589" s="11"/>
      <c r="BX2589" s="11"/>
      <c r="BY2589" s="11"/>
      <c r="BZ2589" s="11"/>
    </row>
    <row r="2590" spans="1:78" s="45" customFormat="1" x14ac:dyDescent="0.2">
      <c r="A2590" s="111"/>
      <c r="B2590" s="111"/>
      <c r="C2590" s="111"/>
      <c r="D2590" s="111"/>
      <c r="E2590" s="111"/>
      <c r="F2590" s="111"/>
      <c r="G2590" s="111"/>
      <c r="H2590" s="111"/>
      <c r="I2590" s="111"/>
      <c r="J2590" s="111"/>
      <c r="K2590" s="111"/>
      <c r="L2590" s="111"/>
      <c r="M2590" s="111"/>
      <c r="N2590" s="111"/>
      <c r="O2590" s="111"/>
      <c r="P2590" s="111"/>
      <c r="Q2590" s="111"/>
      <c r="R2590" s="111"/>
      <c r="S2590" s="111"/>
      <c r="T2590" s="111"/>
      <c r="U2590" s="111"/>
      <c r="V2590" s="111"/>
      <c r="W2590" s="1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  <c r="BT2590" s="11"/>
      <c r="BU2590" s="11"/>
      <c r="BV2590" s="11"/>
      <c r="BW2590" s="11"/>
      <c r="BX2590" s="11"/>
      <c r="BY2590" s="11"/>
      <c r="BZ2590" s="11"/>
    </row>
    <row r="2591" spans="1:78" s="45" customFormat="1" x14ac:dyDescent="0.2">
      <c r="A2591" s="111"/>
      <c r="B2591" s="111"/>
      <c r="C2591" s="111"/>
      <c r="D2591" s="111"/>
      <c r="E2591" s="111"/>
      <c r="F2591" s="111"/>
      <c r="G2591" s="111"/>
      <c r="H2591" s="111"/>
      <c r="I2591" s="111"/>
      <c r="J2591" s="111"/>
      <c r="K2591" s="111"/>
      <c r="L2591" s="111"/>
      <c r="M2591" s="111"/>
      <c r="N2591" s="111"/>
      <c r="O2591" s="111"/>
      <c r="P2591" s="111"/>
      <c r="Q2591" s="111"/>
      <c r="R2591" s="111"/>
      <c r="S2591" s="111"/>
      <c r="T2591" s="111"/>
      <c r="U2591" s="111"/>
      <c r="V2591" s="111"/>
      <c r="W2591" s="1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  <c r="BT2591" s="11"/>
      <c r="BU2591" s="11"/>
      <c r="BV2591" s="11"/>
      <c r="BW2591" s="11"/>
      <c r="BX2591" s="11"/>
      <c r="BY2591" s="11"/>
      <c r="BZ2591" s="11"/>
    </row>
    <row r="2592" spans="1:78" s="45" customFormat="1" x14ac:dyDescent="0.2">
      <c r="A2592" s="111"/>
      <c r="B2592" s="111"/>
      <c r="C2592" s="111"/>
      <c r="D2592" s="111"/>
      <c r="E2592" s="111"/>
      <c r="F2592" s="111"/>
      <c r="G2592" s="111"/>
      <c r="H2592" s="111"/>
      <c r="I2592" s="111"/>
      <c r="J2592" s="111"/>
      <c r="K2592" s="111"/>
      <c r="L2592" s="111"/>
      <c r="M2592" s="111"/>
      <c r="N2592" s="111"/>
      <c r="O2592" s="111"/>
      <c r="P2592" s="111"/>
      <c r="Q2592" s="111"/>
      <c r="R2592" s="111"/>
      <c r="S2592" s="111"/>
      <c r="T2592" s="111"/>
      <c r="U2592" s="111"/>
      <c r="V2592" s="111"/>
      <c r="W2592" s="1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  <c r="BT2592" s="11"/>
      <c r="BU2592" s="11"/>
      <c r="BV2592" s="11"/>
      <c r="BW2592" s="11"/>
      <c r="BX2592" s="11"/>
      <c r="BY2592" s="11"/>
      <c r="BZ2592" s="11"/>
    </row>
    <row r="2593" spans="1:78" s="45" customFormat="1" x14ac:dyDescent="0.2">
      <c r="A2593" s="111"/>
      <c r="B2593" s="111"/>
      <c r="C2593" s="111"/>
      <c r="D2593" s="111"/>
      <c r="E2593" s="111"/>
      <c r="F2593" s="111"/>
      <c r="G2593" s="111"/>
      <c r="H2593" s="111"/>
      <c r="I2593" s="111"/>
      <c r="J2593" s="111"/>
      <c r="K2593" s="111"/>
      <c r="L2593" s="111"/>
      <c r="M2593" s="111"/>
      <c r="N2593" s="111"/>
      <c r="O2593" s="111"/>
      <c r="P2593" s="111"/>
      <c r="Q2593" s="111"/>
      <c r="R2593" s="111"/>
      <c r="S2593" s="111"/>
      <c r="T2593" s="111"/>
      <c r="U2593" s="111"/>
      <c r="V2593" s="111"/>
      <c r="W2593" s="1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  <c r="BT2593" s="11"/>
      <c r="BU2593" s="11"/>
      <c r="BV2593" s="11"/>
      <c r="BW2593" s="11"/>
      <c r="BX2593" s="11"/>
      <c r="BY2593" s="11"/>
      <c r="BZ2593" s="11"/>
    </row>
    <row r="2594" spans="1:78" s="45" customFormat="1" x14ac:dyDescent="0.2">
      <c r="A2594" s="111"/>
      <c r="B2594" s="111"/>
      <c r="C2594" s="111"/>
      <c r="D2594" s="111"/>
      <c r="E2594" s="111"/>
      <c r="F2594" s="111"/>
      <c r="G2594" s="111"/>
      <c r="H2594" s="111"/>
      <c r="I2594" s="111"/>
      <c r="J2594" s="111"/>
      <c r="K2594" s="111"/>
      <c r="L2594" s="111"/>
      <c r="M2594" s="111"/>
      <c r="N2594" s="111"/>
      <c r="O2594" s="111"/>
      <c r="P2594" s="111"/>
      <c r="Q2594" s="111"/>
      <c r="R2594" s="111"/>
      <c r="S2594" s="111"/>
      <c r="T2594" s="111"/>
      <c r="U2594" s="111"/>
      <c r="V2594" s="111"/>
      <c r="W2594" s="1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  <c r="BT2594" s="11"/>
      <c r="BU2594" s="11"/>
      <c r="BV2594" s="11"/>
      <c r="BW2594" s="11"/>
      <c r="BX2594" s="11"/>
      <c r="BY2594" s="11"/>
      <c r="BZ2594" s="11"/>
    </row>
    <row r="2595" spans="1:78" s="45" customFormat="1" x14ac:dyDescent="0.2">
      <c r="A2595" s="111"/>
      <c r="B2595" s="111"/>
      <c r="C2595" s="111"/>
      <c r="D2595" s="111"/>
      <c r="E2595" s="111"/>
      <c r="F2595" s="111"/>
      <c r="G2595" s="111"/>
      <c r="H2595" s="111"/>
      <c r="I2595" s="111"/>
      <c r="J2595" s="111"/>
      <c r="K2595" s="111"/>
      <c r="L2595" s="111"/>
      <c r="M2595" s="111"/>
      <c r="N2595" s="111"/>
      <c r="O2595" s="111"/>
      <c r="P2595" s="111"/>
      <c r="Q2595" s="111"/>
      <c r="R2595" s="111"/>
      <c r="S2595" s="111"/>
      <c r="T2595" s="111"/>
      <c r="U2595" s="111"/>
      <c r="V2595" s="111"/>
      <c r="W2595" s="1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  <c r="BT2595" s="11"/>
      <c r="BU2595" s="11"/>
      <c r="BV2595" s="11"/>
      <c r="BW2595" s="11"/>
      <c r="BX2595" s="11"/>
      <c r="BY2595" s="11"/>
      <c r="BZ2595" s="11"/>
    </row>
    <row r="2596" spans="1:78" s="45" customFormat="1" x14ac:dyDescent="0.2">
      <c r="A2596" s="111"/>
      <c r="B2596" s="111"/>
      <c r="C2596" s="111"/>
      <c r="D2596" s="111"/>
      <c r="E2596" s="111"/>
      <c r="F2596" s="111"/>
      <c r="G2596" s="111"/>
      <c r="H2596" s="111"/>
      <c r="I2596" s="111"/>
      <c r="J2596" s="111"/>
      <c r="K2596" s="111"/>
      <c r="L2596" s="111"/>
      <c r="M2596" s="111"/>
      <c r="N2596" s="111"/>
      <c r="O2596" s="111"/>
      <c r="P2596" s="111"/>
      <c r="Q2596" s="111"/>
      <c r="R2596" s="111"/>
      <c r="S2596" s="111"/>
      <c r="T2596" s="111"/>
      <c r="U2596" s="111"/>
      <c r="V2596" s="111"/>
      <c r="W2596" s="1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  <c r="BT2596" s="11"/>
      <c r="BU2596" s="11"/>
      <c r="BV2596" s="11"/>
      <c r="BW2596" s="11"/>
      <c r="BX2596" s="11"/>
      <c r="BY2596" s="11"/>
      <c r="BZ2596" s="11"/>
    </row>
    <row r="2597" spans="1:78" s="45" customFormat="1" x14ac:dyDescent="0.2">
      <c r="A2597" s="111"/>
      <c r="B2597" s="111"/>
      <c r="C2597" s="111"/>
      <c r="D2597" s="111"/>
      <c r="E2597" s="111"/>
      <c r="F2597" s="111"/>
      <c r="G2597" s="111"/>
      <c r="H2597" s="111"/>
      <c r="I2597" s="111"/>
      <c r="J2597" s="111"/>
      <c r="K2597" s="111"/>
      <c r="L2597" s="111"/>
      <c r="M2597" s="111"/>
      <c r="N2597" s="111"/>
      <c r="O2597" s="111"/>
      <c r="P2597" s="111"/>
      <c r="Q2597" s="111"/>
      <c r="R2597" s="111"/>
      <c r="S2597" s="111"/>
      <c r="T2597" s="111"/>
      <c r="U2597" s="111"/>
      <c r="V2597" s="111"/>
      <c r="W2597" s="1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  <c r="BT2597" s="11"/>
      <c r="BU2597" s="11"/>
      <c r="BV2597" s="11"/>
      <c r="BW2597" s="11"/>
      <c r="BX2597" s="11"/>
      <c r="BY2597" s="11"/>
      <c r="BZ2597" s="11"/>
    </row>
    <row r="2598" spans="1:78" s="45" customFormat="1" x14ac:dyDescent="0.2">
      <c r="A2598" s="111"/>
      <c r="B2598" s="111"/>
      <c r="C2598" s="111"/>
      <c r="D2598" s="111"/>
      <c r="E2598" s="111"/>
      <c r="F2598" s="111"/>
      <c r="G2598" s="111"/>
      <c r="H2598" s="111"/>
      <c r="I2598" s="111"/>
      <c r="J2598" s="111"/>
      <c r="K2598" s="111"/>
      <c r="L2598" s="111"/>
      <c r="M2598" s="111"/>
      <c r="N2598" s="111"/>
      <c r="O2598" s="111"/>
      <c r="P2598" s="111"/>
      <c r="Q2598" s="111"/>
      <c r="R2598" s="111"/>
      <c r="S2598" s="111"/>
      <c r="T2598" s="111"/>
      <c r="U2598" s="111"/>
      <c r="V2598" s="111"/>
      <c r="W2598" s="1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  <c r="BT2598" s="11"/>
      <c r="BU2598" s="11"/>
      <c r="BV2598" s="11"/>
      <c r="BW2598" s="11"/>
      <c r="BX2598" s="11"/>
      <c r="BY2598" s="11"/>
      <c r="BZ2598" s="11"/>
    </row>
    <row r="2599" spans="1:78" s="45" customFormat="1" x14ac:dyDescent="0.2">
      <c r="A2599" s="111"/>
      <c r="B2599" s="111"/>
      <c r="C2599" s="111"/>
      <c r="D2599" s="111"/>
      <c r="E2599" s="111"/>
      <c r="F2599" s="111"/>
      <c r="G2599" s="111"/>
      <c r="H2599" s="111"/>
      <c r="I2599" s="111"/>
      <c r="J2599" s="111"/>
      <c r="K2599" s="111"/>
      <c r="L2599" s="111"/>
      <c r="M2599" s="111"/>
      <c r="N2599" s="111"/>
      <c r="O2599" s="111"/>
      <c r="P2599" s="111"/>
      <c r="Q2599" s="111"/>
      <c r="R2599" s="111"/>
      <c r="S2599" s="111"/>
      <c r="T2599" s="111"/>
      <c r="U2599" s="111"/>
      <c r="V2599" s="111"/>
      <c r="W2599" s="1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  <c r="BT2599" s="11"/>
      <c r="BU2599" s="11"/>
      <c r="BV2599" s="11"/>
      <c r="BW2599" s="11"/>
      <c r="BX2599" s="11"/>
      <c r="BY2599" s="11"/>
      <c r="BZ2599" s="11"/>
    </row>
    <row r="2600" spans="1:78" s="45" customFormat="1" x14ac:dyDescent="0.2">
      <c r="A2600" s="111"/>
      <c r="B2600" s="111"/>
      <c r="C2600" s="111"/>
      <c r="D2600" s="111"/>
      <c r="E2600" s="111"/>
      <c r="F2600" s="111"/>
      <c r="G2600" s="111"/>
      <c r="H2600" s="111"/>
      <c r="I2600" s="111"/>
      <c r="J2600" s="111"/>
      <c r="K2600" s="111"/>
      <c r="L2600" s="111"/>
      <c r="M2600" s="111"/>
      <c r="N2600" s="111"/>
      <c r="O2600" s="111"/>
      <c r="P2600" s="111"/>
      <c r="Q2600" s="111"/>
      <c r="R2600" s="111"/>
      <c r="S2600" s="111"/>
      <c r="T2600" s="111"/>
      <c r="U2600" s="111"/>
      <c r="V2600" s="111"/>
      <c r="W2600" s="1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</row>
    <row r="2601" spans="1:78" s="45" customFormat="1" x14ac:dyDescent="0.2">
      <c r="A2601" s="111"/>
      <c r="B2601" s="111"/>
      <c r="C2601" s="111"/>
      <c r="D2601" s="111"/>
      <c r="E2601" s="111"/>
      <c r="F2601" s="111"/>
      <c r="G2601" s="111"/>
      <c r="H2601" s="111"/>
      <c r="I2601" s="111"/>
      <c r="J2601" s="111"/>
      <c r="K2601" s="111"/>
      <c r="L2601" s="111"/>
      <c r="M2601" s="111"/>
      <c r="N2601" s="111"/>
      <c r="O2601" s="111"/>
      <c r="P2601" s="111"/>
      <c r="Q2601" s="111"/>
      <c r="R2601" s="111"/>
      <c r="S2601" s="111"/>
      <c r="T2601" s="111"/>
      <c r="U2601" s="111"/>
      <c r="V2601" s="111"/>
      <c r="W2601" s="1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  <c r="BT2601" s="11"/>
      <c r="BU2601" s="11"/>
      <c r="BV2601" s="11"/>
      <c r="BW2601" s="11"/>
      <c r="BX2601" s="11"/>
      <c r="BY2601" s="11"/>
      <c r="BZ2601" s="11"/>
    </row>
    <row r="2602" spans="1:78" s="45" customFormat="1" x14ac:dyDescent="0.2">
      <c r="A2602" s="111"/>
      <c r="B2602" s="111"/>
      <c r="C2602" s="111"/>
      <c r="D2602" s="111"/>
      <c r="E2602" s="111"/>
      <c r="F2602" s="111"/>
      <c r="G2602" s="111"/>
      <c r="H2602" s="111"/>
      <c r="I2602" s="111"/>
      <c r="J2602" s="111"/>
      <c r="K2602" s="111"/>
      <c r="L2602" s="111"/>
      <c r="M2602" s="111"/>
      <c r="N2602" s="111"/>
      <c r="O2602" s="111"/>
      <c r="P2602" s="111"/>
      <c r="Q2602" s="111"/>
      <c r="R2602" s="111"/>
      <c r="S2602" s="111"/>
      <c r="T2602" s="111"/>
      <c r="U2602" s="111"/>
      <c r="V2602" s="111"/>
      <c r="W2602" s="1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</row>
    <row r="2603" spans="1:78" s="45" customFormat="1" x14ac:dyDescent="0.2">
      <c r="A2603" s="111"/>
      <c r="B2603" s="111"/>
      <c r="C2603" s="111"/>
      <c r="D2603" s="111"/>
      <c r="E2603" s="111"/>
      <c r="F2603" s="111"/>
      <c r="G2603" s="111"/>
      <c r="H2603" s="111"/>
      <c r="I2603" s="111"/>
      <c r="J2603" s="111"/>
      <c r="K2603" s="111"/>
      <c r="L2603" s="111"/>
      <c r="M2603" s="111"/>
      <c r="N2603" s="111"/>
      <c r="O2603" s="111"/>
      <c r="P2603" s="111"/>
      <c r="Q2603" s="111"/>
      <c r="R2603" s="111"/>
      <c r="S2603" s="111"/>
      <c r="T2603" s="111"/>
      <c r="U2603" s="111"/>
      <c r="V2603" s="111"/>
      <c r="W2603" s="1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</row>
    <row r="2604" spans="1:78" s="45" customFormat="1" x14ac:dyDescent="0.2">
      <c r="A2604" s="111"/>
      <c r="B2604" s="111"/>
      <c r="C2604" s="111"/>
      <c r="D2604" s="111"/>
      <c r="E2604" s="111"/>
      <c r="F2604" s="111"/>
      <c r="G2604" s="111"/>
      <c r="H2604" s="111"/>
      <c r="I2604" s="111"/>
      <c r="J2604" s="111"/>
      <c r="K2604" s="111"/>
      <c r="L2604" s="111"/>
      <c r="M2604" s="111"/>
      <c r="N2604" s="111"/>
      <c r="O2604" s="111"/>
      <c r="P2604" s="111"/>
      <c r="Q2604" s="111"/>
      <c r="R2604" s="111"/>
      <c r="S2604" s="111"/>
      <c r="T2604" s="111"/>
      <c r="U2604" s="111"/>
      <c r="V2604" s="111"/>
      <c r="W2604" s="1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  <c r="BT2604" s="11"/>
      <c r="BU2604" s="11"/>
      <c r="BV2604" s="11"/>
      <c r="BW2604" s="11"/>
      <c r="BX2604" s="11"/>
      <c r="BY2604" s="11"/>
      <c r="BZ2604" s="11"/>
    </row>
    <row r="2605" spans="1:78" s="45" customFormat="1" x14ac:dyDescent="0.2">
      <c r="A2605" s="111"/>
      <c r="B2605" s="111"/>
      <c r="C2605" s="111"/>
      <c r="D2605" s="111"/>
      <c r="E2605" s="111"/>
      <c r="F2605" s="111"/>
      <c r="G2605" s="111"/>
      <c r="H2605" s="111"/>
      <c r="I2605" s="111"/>
      <c r="J2605" s="111"/>
      <c r="K2605" s="111"/>
      <c r="L2605" s="111"/>
      <c r="M2605" s="111"/>
      <c r="N2605" s="111"/>
      <c r="O2605" s="111"/>
      <c r="P2605" s="111"/>
      <c r="Q2605" s="111"/>
      <c r="R2605" s="111"/>
      <c r="S2605" s="111"/>
      <c r="T2605" s="111"/>
      <c r="U2605" s="111"/>
      <c r="V2605" s="111"/>
      <c r="W2605" s="1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</row>
    <row r="2606" spans="1:78" s="45" customFormat="1" x14ac:dyDescent="0.2">
      <c r="A2606" s="111"/>
      <c r="B2606" s="111"/>
      <c r="C2606" s="111"/>
      <c r="D2606" s="111"/>
      <c r="E2606" s="111"/>
      <c r="F2606" s="111"/>
      <c r="G2606" s="111"/>
      <c r="H2606" s="111"/>
      <c r="I2606" s="111"/>
      <c r="J2606" s="111"/>
      <c r="K2606" s="111"/>
      <c r="L2606" s="111"/>
      <c r="M2606" s="111"/>
      <c r="N2606" s="111"/>
      <c r="O2606" s="111"/>
      <c r="P2606" s="111"/>
      <c r="Q2606" s="111"/>
      <c r="R2606" s="111"/>
      <c r="S2606" s="111"/>
      <c r="T2606" s="111"/>
      <c r="U2606" s="111"/>
      <c r="V2606" s="111"/>
      <c r="W2606" s="1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  <c r="BT2606" s="11"/>
      <c r="BU2606" s="11"/>
      <c r="BV2606" s="11"/>
      <c r="BW2606" s="11"/>
      <c r="BX2606" s="11"/>
      <c r="BY2606" s="11"/>
      <c r="BZ2606" s="11"/>
    </row>
    <row r="2607" spans="1:78" s="45" customFormat="1" x14ac:dyDescent="0.2">
      <c r="A2607" s="111"/>
      <c r="B2607" s="111"/>
      <c r="C2607" s="111"/>
      <c r="D2607" s="111"/>
      <c r="E2607" s="111"/>
      <c r="F2607" s="111"/>
      <c r="G2607" s="111"/>
      <c r="H2607" s="111"/>
      <c r="I2607" s="111"/>
      <c r="J2607" s="111"/>
      <c r="K2607" s="111"/>
      <c r="L2607" s="111"/>
      <c r="M2607" s="111"/>
      <c r="N2607" s="111"/>
      <c r="O2607" s="111"/>
      <c r="P2607" s="111"/>
      <c r="Q2607" s="111"/>
      <c r="R2607" s="111"/>
      <c r="S2607" s="111"/>
      <c r="T2607" s="111"/>
      <c r="U2607" s="111"/>
      <c r="V2607" s="111"/>
      <c r="W2607" s="1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  <c r="BT2607" s="11"/>
      <c r="BU2607" s="11"/>
      <c r="BV2607" s="11"/>
      <c r="BW2607" s="11"/>
      <c r="BX2607" s="11"/>
      <c r="BY2607" s="11"/>
      <c r="BZ2607" s="11"/>
    </row>
    <row r="2608" spans="1:78" s="45" customFormat="1" x14ac:dyDescent="0.2">
      <c r="A2608" s="111"/>
      <c r="B2608" s="111"/>
      <c r="C2608" s="111"/>
      <c r="D2608" s="111"/>
      <c r="E2608" s="111"/>
      <c r="F2608" s="111"/>
      <c r="G2608" s="111"/>
      <c r="H2608" s="111"/>
      <c r="I2608" s="111"/>
      <c r="J2608" s="111"/>
      <c r="K2608" s="111"/>
      <c r="L2608" s="111"/>
      <c r="M2608" s="111"/>
      <c r="N2608" s="111"/>
      <c r="O2608" s="111"/>
      <c r="P2608" s="111"/>
      <c r="Q2608" s="111"/>
      <c r="R2608" s="111"/>
      <c r="S2608" s="111"/>
      <c r="T2608" s="111"/>
      <c r="U2608" s="111"/>
      <c r="V2608" s="111"/>
      <c r="W2608" s="1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  <c r="BT2608" s="11"/>
      <c r="BU2608" s="11"/>
      <c r="BV2608" s="11"/>
      <c r="BW2608" s="11"/>
      <c r="BX2608" s="11"/>
      <c r="BY2608" s="11"/>
      <c r="BZ2608" s="11"/>
    </row>
    <row r="2609" spans="1:78" s="45" customFormat="1" x14ac:dyDescent="0.2">
      <c r="A2609" s="111"/>
      <c r="B2609" s="111"/>
      <c r="C2609" s="111"/>
      <c r="D2609" s="111"/>
      <c r="E2609" s="111"/>
      <c r="F2609" s="111"/>
      <c r="G2609" s="111"/>
      <c r="H2609" s="111"/>
      <c r="I2609" s="111"/>
      <c r="J2609" s="111"/>
      <c r="K2609" s="111"/>
      <c r="L2609" s="111"/>
      <c r="M2609" s="111"/>
      <c r="N2609" s="111"/>
      <c r="O2609" s="111"/>
      <c r="P2609" s="111"/>
      <c r="Q2609" s="111"/>
      <c r="R2609" s="111"/>
      <c r="S2609" s="111"/>
      <c r="T2609" s="111"/>
      <c r="U2609" s="111"/>
      <c r="V2609" s="111"/>
      <c r="W2609" s="1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  <c r="BT2609" s="11"/>
      <c r="BU2609" s="11"/>
      <c r="BV2609" s="11"/>
      <c r="BW2609" s="11"/>
      <c r="BX2609" s="11"/>
      <c r="BY2609" s="11"/>
      <c r="BZ2609" s="11"/>
    </row>
    <row r="2610" spans="1:78" s="45" customFormat="1" x14ac:dyDescent="0.2">
      <c r="A2610" s="111"/>
      <c r="B2610" s="111"/>
      <c r="C2610" s="111"/>
      <c r="D2610" s="111"/>
      <c r="E2610" s="111"/>
      <c r="F2610" s="111"/>
      <c r="G2610" s="111"/>
      <c r="H2610" s="111"/>
      <c r="I2610" s="111"/>
      <c r="J2610" s="111"/>
      <c r="K2610" s="111"/>
      <c r="L2610" s="111"/>
      <c r="M2610" s="111"/>
      <c r="N2610" s="111"/>
      <c r="O2610" s="111"/>
      <c r="P2610" s="111"/>
      <c r="Q2610" s="111"/>
      <c r="R2610" s="111"/>
      <c r="S2610" s="111"/>
      <c r="T2610" s="111"/>
      <c r="U2610" s="111"/>
      <c r="V2610" s="111"/>
      <c r="W2610" s="1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  <c r="BT2610" s="11"/>
      <c r="BU2610" s="11"/>
      <c r="BV2610" s="11"/>
      <c r="BW2610" s="11"/>
      <c r="BX2610" s="11"/>
      <c r="BY2610" s="11"/>
      <c r="BZ2610" s="11"/>
    </row>
    <row r="2611" spans="1:78" s="45" customFormat="1" x14ac:dyDescent="0.2">
      <c r="A2611" s="111"/>
      <c r="B2611" s="111"/>
      <c r="C2611" s="111"/>
      <c r="D2611" s="111"/>
      <c r="E2611" s="111"/>
      <c r="F2611" s="111"/>
      <c r="G2611" s="111"/>
      <c r="H2611" s="111"/>
      <c r="I2611" s="111"/>
      <c r="J2611" s="111"/>
      <c r="K2611" s="111"/>
      <c r="L2611" s="111"/>
      <c r="M2611" s="111"/>
      <c r="N2611" s="111"/>
      <c r="O2611" s="111"/>
      <c r="P2611" s="111"/>
      <c r="Q2611" s="111"/>
      <c r="R2611" s="111"/>
      <c r="S2611" s="111"/>
      <c r="T2611" s="111"/>
      <c r="U2611" s="111"/>
      <c r="V2611" s="111"/>
      <c r="W2611" s="1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  <c r="BT2611" s="11"/>
      <c r="BU2611" s="11"/>
      <c r="BV2611" s="11"/>
      <c r="BW2611" s="11"/>
      <c r="BX2611" s="11"/>
      <c r="BY2611" s="11"/>
      <c r="BZ2611" s="11"/>
    </row>
    <row r="2612" spans="1:78" s="45" customFormat="1" x14ac:dyDescent="0.2">
      <c r="A2612" s="111"/>
      <c r="B2612" s="111"/>
      <c r="C2612" s="111"/>
      <c r="D2612" s="111"/>
      <c r="E2612" s="111"/>
      <c r="F2612" s="111"/>
      <c r="G2612" s="111"/>
      <c r="H2612" s="111"/>
      <c r="I2612" s="111"/>
      <c r="J2612" s="111"/>
      <c r="K2612" s="111"/>
      <c r="L2612" s="111"/>
      <c r="M2612" s="111"/>
      <c r="N2612" s="111"/>
      <c r="O2612" s="111"/>
      <c r="P2612" s="111"/>
      <c r="Q2612" s="111"/>
      <c r="R2612" s="111"/>
      <c r="S2612" s="111"/>
      <c r="T2612" s="111"/>
      <c r="U2612" s="111"/>
      <c r="V2612" s="111"/>
      <c r="W2612" s="1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  <c r="BT2612" s="11"/>
      <c r="BU2612" s="11"/>
      <c r="BV2612" s="11"/>
      <c r="BW2612" s="11"/>
      <c r="BX2612" s="11"/>
      <c r="BY2612" s="11"/>
      <c r="BZ2612" s="11"/>
    </row>
    <row r="2613" spans="1:78" s="45" customFormat="1" x14ac:dyDescent="0.2">
      <c r="A2613" s="111"/>
      <c r="B2613" s="111"/>
      <c r="C2613" s="111"/>
      <c r="D2613" s="111"/>
      <c r="E2613" s="111"/>
      <c r="F2613" s="111"/>
      <c r="G2613" s="111"/>
      <c r="H2613" s="111"/>
      <c r="I2613" s="111"/>
      <c r="J2613" s="111"/>
      <c r="K2613" s="111"/>
      <c r="L2613" s="111"/>
      <c r="M2613" s="111"/>
      <c r="N2613" s="111"/>
      <c r="O2613" s="111"/>
      <c r="P2613" s="111"/>
      <c r="Q2613" s="111"/>
      <c r="R2613" s="111"/>
      <c r="S2613" s="111"/>
      <c r="T2613" s="111"/>
      <c r="U2613" s="111"/>
      <c r="V2613" s="111"/>
      <c r="W2613" s="1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  <c r="BT2613" s="11"/>
      <c r="BU2613" s="11"/>
      <c r="BV2613" s="11"/>
      <c r="BW2613" s="11"/>
      <c r="BX2613" s="11"/>
      <c r="BY2613" s="11"/>
      <c r="BZ2613" s="11"/>
    </row>
    <row r="2614" spans="1:78" s="45" customFormat="1" x14ac:dyDescent="0.2">
      <c r="A2614" s="111"/>
      <c r="B2614" s="111"/>
      <c r="C2614" s="111"/>
      <c r="D2614" s="111"/>
      <c r="E2614" s="111"/>
      <c r="F2614" s="111"/>
      <c r="G2614" s="111"/>
      <c r="H2614" s="111"/>
      <c r="I2614" s="111"/>
      <c r="J2614" s="111"/>
      <c r="K2614" s="111"/>
      <c r="L2614" s="111"/>
      <c r="M2614" s="111"/>
      <c r="N2614" s="111"/>
      <c r="O2614" s="111"/>
      <c r="P2614" s="111"/>
      <c r="Q2614" s="111"/>
      <c r="R2614" s="111"/>
      <c r="S2614" s="111"/>
      <c r="T2614" s="111"/>
      <c r="U2614" s="111"/>
      <c r="V2614" s="111"/>
      <c r="W2614" s="1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  <c r="BT2614" s="11"/>
      <c r="BU2614" s="11"/>
      <c r="BV2614" s="11"/>
      <c r="BW2614" s="11"/>
      <c r="BX2614" s="11"/>
      <c r="BY2614" s="11"/>
      <c r="BZ2614" s="11"/>
    </row>
    <row r="2615" spans="1:78" s="45" customFormat="1" x14ac:dyDescent="0.2">
      <c r="A2615" s="111"/>
      <c r="B2615" s="111"/>
      <c r="C2615" s="111"/>
      <c r="D2615" s="111"/>
      <c r="E2615" s="111"/>
      <c r="F2615" s="111"/>
      <c r="G2615" s="111"/>
      <c r="H2615" s="111"/>
      <c r="I2615" s="111"/>
      <c r="J2615" s="111"/>
      <c r="K2615" s="111"/>
      <c r="L2615" s="111"/>
      <c r="M2615" s="111"/>
      <c r="N2615" s="111"/>
      <c r="O2615" s="111"/>
      <c r="P2615" s="111"/>
      <c r="Q2615" s="111"/>
      <c r="R2615" s="111"/>
      <c r="S2615" s="111"/>
      <c r="T2615" s="111"/>
      <c r="U2615" s="111"/>
      <c r="V2615" s="111"/>
      <c r="W2615" s="1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  <c r="BT2615" s="11"/>
      <c r="BU2615" s="11"/>
      <c r="BV2615" s="11"/>
      <c r="BW2615" s="11"/>
      <c r="BX2615" s="11"/>
      <c r="BY2615" s="11"/>
      <c r="BZ2615" s="11"/>
    </row>
    <row r="2616" spans="1:78" s="45" customFormat="1" x14ac:dyDescent="0.2">
      <c r="A2616" s="111"/>
      <c r="B2616" s="111"/>
      <c r="C2616" s="111"/>
      <c r="D2616" s="111"/>
      <c r="E2616" s="111"/>
      <c r="F2616" s="111"/>
      <c r="G2616" s="111"/>
      <c r="H2616" s="111"/>
      <c r="I2616" s="111"/>
      <c r="J2616" s="111"/>
      <c r="K2616" s="111"/>
      <c r="L2616" s="111"/>
      <c r="M2616" s="111"/>
      <c r="N2616" s="111"/>
      <c r="O2616" s="111"/>
      <c r="P2616" s="111"/>
      <c r="Q2616" s="111"/>
      <c r="R2616" s="111"/>
      <c r="S2616" s="111"/>
      <c r="T2616" s="111"/>
      <c r="U2616" s="111"/>
      <c r="V2616" s="111"/>
      <c r="W2616" s="1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  <c r="BT2616" s="11"/>
      <c r="BU2616" s="11"/>
      <c r="BV2616" s="11"/>
      <c r="BW2616" s="11"/>
      <c r="BX2616" s="11"/>
      <c r="BY2616" s="11"/>
      <c r="BZ2616" s="11"/>
    </row>
    <row r="2617" spans="1:78" s="45" customFormat="1" x14ac:dyDescent="0.2">
      <c r="A2617" s="111"/>
      <c r="B2617" s="111"/>
      <c r="C2617" s="111"/>
      <c r="D2617" s="111"/>
      <c r="E2617" s="111"/>
      <c r="F2617" s="111"/>
      <c r="G2617" s="111"/>
      <c r="H2617" s="111"/>
      <c r="I2617" s="111"/>
      <c r="J2617" s="111"/>
      <c r="K2617" s="111"/>
      <c r="L2617" s="111"/>
      <c r="M2617" s="111"/>
      <c r="N2617" s="111"/>
      <c r="O2617" s="111"/>
      <c r="P2617" s="111"/>
      <c r="Q2617" s="111"/>
      <c r="R2617" s="111"/>
      <c r="S2617" s="111"/>
      <c r="T2617" s="111"/>
      <c r="U2617" s="111"/>
      <c r="V2617" s="111"/>
      <c r="W2617" s="1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  <c r="BT2617" s="11"/>
      <c r="BU2617" s="11"/>
      <c r="BV2617" s="11"/>
      <c r="BW2617" s="11"/>
      <c r="BX2617" s="11"/>
      <c r="BY2617" s="11"/>
      <c r="BZ2617" s="11"/>
    </row>
    <row r="2618" spans="1:78" s="45" customFormat="1" x14ac:dyDescent="0.2">
      <c r="A2618" s="111"/>
      <c r="B2618" s="111"/>
      <c r="C2618" s="111"/>
      <c r="D2618" s="111"/>
      <c r="E2618" s="111"/>
      <c r="F2618" s="111"/>
      <c r="G2618" s="111"/>
      <c r="H2618" s="111"/>
      <c r="I2618" s="111"/>
      <c r="J2618" s="111"/>
      <c r="K2618" s="111"/>
      <c r="L2618" s="111"/>
      <c r="M2618" s="111"/>
      <c r="N2618" s="111"/>
      <c r="O2618" s="111"/>
      <c r="P2618" s="111"/>
      <c r="Q2618" s="111"/>
      <c r="R2618" s="111"/>
      <c r="S2618" s="111"/>
      <c r="T2618" s="111"/>
      <c r="U2618" s="111"/>
      <c r="V2618" s="111"/>
      <c r="W2618" s="1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  <c r="BT2618" s="11"/>
      <c r="BU2618" s="11"/>
      <c r="BV2618" s="11"/>
      <c r="BW2618" s="11"/>
      <c r="BX2618" s="11"/>
      <c r="BY2618" s="11"/>
      <c r="BZ2618" s="11"/>
    </row>
    <row r="2619" spans="1:78" s="45" customFormat="1" x14ac:dyDescent="0.2">
      <c r="A2619" s="111"/>
      <c r="B2619" s="111"/>
      <c r="C2619" s="111"/>
      <c r="D2619" s="111"/>
      <c r="E2619" s="111"/>
      <c r="F2619" s="111"/>
      <c r="G2619" s="111"/>
      <c r="H2619" s="111"/>
      <c r="I2619" s="111"/>
      <c r="J2619" s="111"/>
      <c r="K2619" s="111"/>
      <c r="L2619" s="111"/>
      <c r="M2619" s="111"/>
      <c r="N2619" s="111"/>
      <c r="O2619" s="111"/>
      <c r="P2619" s="111"/>
      <c r="Q2619" s="111"/>
      <c r="R2619" s="111"/>
      <c r="S2619" s="111"/>
      <c r="T2619" s="111"/>
      <c r="U2619" s="111"/>
      <c r="V2619" s="111"/>
      <c r="W2619" s="1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  <c r="BT2619" s="11"/>
      <c r="BU2619" s="11"/>
      <c r="BV2619" s="11"/>
      <c r="BW2619" s="11"/>
      <c r="BX2619" s="11"/>
      <c r="BY2619" s="11"/>
      <c r="BZ2619" s="11"/>
    </row>
    <row r="2620" spans="1:78" s="45" customFormat="1" x14ac:dyDescent="0.2">
      <c r="A2620" s="111"/>
      <c r="B2620" s="111"/>
      <c r="C2620" s="111"/>
      <c r="D2620" s="111"/>
      <c r="E2620" s="111"/>
      <c r="F2620" s="111"/>
      <c r="G2620" s="111"/>
      <c r="H2620" s="111"/>
      <c r="I2620" s="111"/>
      <c r="J2620" s="111"/>
      <c r="K2620" s="111"/>
      <c r="L2620" s="111"/>
      <c r="M2620" s="111"/>
      <c r="N2620" s="111"/>
      <c r="O2620" s="111"/>
      <c r="P2620" s="111"/>
      <c r="Q2620" s="111"/>
      <c r="R2620" s="111"/>
      <c r="S2620" s="111"/>
      <c r="T2620" s="111"/>
      <c r="U2620" s="111"/>
      <c r="V2620" s="111"/>
      <c r="W2620" s="1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  <c r="BT2620" s="11"/>
      <c r="BU2620" s="11"/>
      <c r="BV2620" s="11"/>
      <c r="BW2620" s="11"/>
      <c r="BX2620" s="11"/>
      <c r="BY2620" s="11"/>
      <c r="BZ2620" s="11"/>
    </row>
    <row r="2621" spans="1:78" s="45" customFormat="1" x14ac:dyDescent="0.2">
      <c r="A2621" s="111"/>
      <c r="B2621" s="111"/>
      <c r="C2621" s="111"/>
      <c r="D2621" s="111"/>
      <c r="E2621" s="111"/>
      <c r="F2621" s="111"/>
      <c r="G2621" s="111"/>
      <c r="H2621" s="111"/>
      <c r="I2621" s="111"/>
      <c r="J2621" s="111"/>
      <c r="K2621" s="111"/>
      <c r="L2621" s="111"/>
      <c r="M2621" s="111"/>
      <c r="N2621" s="111"/>
      <c r="O2621" s="111"/>
      <c r="P2621" s="111"/>
      <c r="Q2621" s="111"/>
      <c r="R2621" s="111"/>
      <c r="S2621" s="111"/>
      <c r="T2621" s="111"/>
      <c r="U2621" s="111"/>
      <c r="V2621" s="111"/>
      <c r="W2621" s="1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</row>
    <row r="2622" spans="1:78" s="45" customFormat="1" x14ac:dyDescent="0.2">
      <c r="A2622" s="111"/>
      <c r="B2622" s="111"/>
      <c r="C2622" s="111"/>
      <c r="D2622" s="111"/>
      <c r="E2622" s="111"/>
      <c r="F2622" s="111"/>
      <c r="G2622" s="111"/>
      <c r="H2622" s="111"/>
      <c r="I2622" s="111"/>
      <c r="J2622" s="111"/>
      <c r="K2622" s="111"/>
      <c r="L2622" s="111"/>
      <c r="M2622" s="111"/>
      <c r="N2622" s="111"/>
      <c r="O2622" s="111"/>
      <c r="P2622" s="111"/>
      <c r="Q2622" s="111"/>
      <c r="R2622" s="111"/>
      <c r="S2622" s="111"/>
      <c r="T2622" s="111"/>
      <c r="U2622" s="111"/>
      <c r="V2622" s="111"/>
      <c r="W2622" s="1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</row>
    <row r="2623" spans="1:78" s="45" customFormat="1" x14ac:dyDescent="0.2">
      <c r="A2623" s="111"/>
      <c r="B2623" s="111"/>
      <c r="C2623" s="111"/>
      <c r="D2623" s="111"/>
      <c r="E2623" s="111"/>
      <c r="F2623" s="111"/>
      <c r="G2623" s="111"/>
      <c r="H2623" s="111"/>
      <c r="I2623" s="111"/>
      <c r="J2623" s="111"/>
      <c r="K2623" s="111"/>
      <c r="L2623" s="111"/>
      <c r="M2623" s="111"/>
      <c r="N2623" s="111"/>
      <c r="O2623" s="111"/>
      <c r="P2623" s="111"/>
      <c r="Q2623" s="111"/>
      <c r="R2623" s="111"/>
      <c r="S2623" s="111"/>
      <c r="T2623" s="111"/>
      <c r="U2623" s="111"/>
      <c r="V2623" s="111"/>
      <c r="W2623" s="1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</row>
    <row r="2624" spans="1:78" s="45" customFormat="1" x14ac:dyDescent="0.2">
      <c r="A2624" s="111"/>
      <c r="B2624" s="111"/>
      <c r="C2624" s="111"/>
      <c r="D2624" s="111"/>
      <c r="E2624" s="111"/>
      <c r="F2624" s="111"/>
      <c r="G2624" s="111"/>
      <c r="H2624" s="111"/>
      <c r="I2624" s="111"/>
      <c r="J2624" s="111"/>
      <c r="K2624" s="111"/>
      <c r="L2624" s="111"/>
      <c r="M2624" s="111"/>
      <c r="N2624" s="111"/>
      <c r="O2624" s="111"/>
      <c r="P2624" s="111"/>
      <c r="Q2624" s="111"/>
      <c r="R2624" s="111"/>
      <c r="S2624" s="111"/>
      <c r="T2624" s="111"/>
      <c r="U2624" s="111"/>
      <c r="V2624" s="111"/>
      <c r="W2624" s="1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  <c r="BT2624" s="11"/>
      <c r="BU2624" s="11"/>
      <c r="BV2624" s="11"/>
      <c r="BW2624" s="11"/>
      <c r="BX2624" s="11"/>
      <c r="BY2624" s="11"/>
      <c r="BZ2624" s="11"/>
    </row>
    <row r="2625" spans="1:78" s="45" customFormat="1" x14ac:dyDescent="0.2">
      <c r="A2625" s="111"/>
      <c r="B2625" s="111"/>
      <c r="C2625" s="111"/>
      <c r="D2625" s="111"/>
      <c r="E2625" s="111"/>
      <c r="F2625" s="111"/>
      <c r="G2625" s="111"/>
      <c r="H2625" s="111"/>
      <c r="I2625" s="111"/>
      <c r="J2625" s="111"/>
      <c r="K2625" s="111"/>
      <c r="L2625" s="111"/>
      <c r="M2625" s="111"/>
      <c r="N2625" s="111"/>
      <c r="O2625" s="111"/>
      <c r="P2625" s="111"/>
      <c r="Q2625" s="111"/>
      <c r="R2625" s="111"/>
      <c r="S2625" s="111"/>
      <c r="T2625" s="111"/>
      <c r="U2625" s="111"/>
      <c r="V2625" s="111"/>
      <c r="W2625" s="1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  <c r="BT2625" s="11"/>
      <c r="BU2625" s="11"/>
      <c r="BV2625" s="11"/>
      <c r="BW2625" s="11"/>
      <c r="BX2625" s="11"/>
      <c r="BY2625" s="11"/>
      <c r="BZ2625" s="11"/>
    </row>
    <row r="2626" spans="1:78" s="45" customFormat="1" x14ac:dyDescent="0.2">
      <c r="A2626" s="111"/>
      <c r="B2626" s="111"/>
      <c r="C2626" s="111"/>
      <c r="D2626" s="111"/>
      <c r="E2626" s="111"/>
      <c r="F2626" s="111"/>
      <c r="G2626" s="111"/>
      <c r="H2626" s="111"/>
      <c r="I2626" s="111"/>
      <c r="J2626" s="111"/>
      <c r="K2626" s="111"/>
      <c r="L2626" s="111"/>
      <c r="M2626" s="111"/>
      <c r="N2626" s="111"/>
      <c r="O2626" s="111"/>
      <c r="P2626" s="111"/>
      <c r="Q2626" s="111"/>
      <c r="R2626" s="111"/>
      <c r="S2626" s="111"/>
      <c r="T2626" s="111"/>
      <c r="U2626" s="111"/>
      <c r="V2626" s="111"/>
      <c r="W2626" s="1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</row>
    <row r="2627" spans="1:78" s="45" customFormat="1" x14ac:dyDescent="0.2">
      <c r="A2627" s="111"/>
      <c r="B2627" s="111"/>
      <c r="C2627" s="111"/>
      <c r="D2627" s="111"/>
      <c r="E2627" s="111"/>
      <c r="F2627" s="111"/>
      <c r="G2627" s="111"/>
      <c r="H2627" s="111"/>
      <c r="I2627" s="111"/>
      <c r="J2627" s="111"/>
      <c r="K2627" s="111"/>
      <c r="L2627" s="111"/>
      <c r="M2627" s="111"/>
      <c r="N2627" s="111"/>
      <c r="O2627" s="111"/>
      <c r="P2627" s="111"/>
      <c r="Q2627" s="111"/>
      <c r="R2627" s="111"/>
      <c r="S2627" s="111"/>
      <c r="T2627" s="111"/>
      <c r="U2627" s="111"/>
      <c r="V2627" s="111"/>
      <c r="W2627" s="1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  <c r="BT2627" s="11"/>
      <c r="BU2627" s="11"/>
      <c r="BV2627" s="11"/>
      <c r="BW2627" s="11"/>
      <c r="BX2627" s="11"/>
      <c r="BY2627" s="11"/>
      <c r="BZ2627" s="11"/>
    </row>
    <row r="2628" spans="1:78" s="45" customFormat="1" x14ac:dyDescent="0.2">
      <c r="A2628" s="111"/>
      <c r="B2628" s="111"/>
      <c r="C2628" s="111"/>
      <c r="D2628" s="111"/>
      <c r="E2628" s="111"/>
      <c r="F2628" s="111"/>
      <c r="G2628" s="111"/>
      <c r="H2628" s="111"/>
      <c r="I2628" s="111"/>
      <c r="J2628" s="111"/>
      <c r="K2628" s="111"/>
      <c r="L2628" s="111"/>
      <c r="M2628" s="111"/>
      <c r="N2628" s="111"/>
      <c r="O2628" s="111"/>
      <c r="P2628" s="111"/>
      <c r="Q2628" s="111"/>
      <c r="R2628" s="111"/>
      <c r="S2628" s="111"/>
      <c r="T2628" s="111"/>
      <c r="U2628" s="111"/>
      <c r="V2628" s="111"/>
      <c r="W2628" s="1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  <c r="BT2628" s="11"/>
      <c r="BU2628" s="11"/>
      <c r="BV2628" s="11"/>
      <c r="BW2628" s="11"/>
      <c r="BX2628" s="11"/>
      <c r="BY2628" s="11"/>
      <c r="BZ2628" s="11"/>
    </row>
    <row r="2629" spans="1:78" s="45" customFormat="1" x14ac:dyDescent="0.2">
      <c r="A2629" s="111"/>
      <c r="B2629" s="111"/>
      <c r="C2629" s="111"/>
      <c r="D2629" s="111"/>
      <c r="E2629" s="111"/>
      <c r="F2629" s="111"/>
      <c r="G2629" s="111"/>
      <c r="H2629" s="111"/>
      <c r="I2629" s="111"/>
      <c r="J2629" s="111"/>
      <c r="K2629" s="111"/>
      <c r="L2629" s="111"/>
      <c r="M2629" s="111"/>
      <c r="N2629" s="111"/>
      <c r="O2629" s="111"/>
      <c r="P2629" s="111"/>
      <c r="Q2629" s="111"/>
      <c r="R2629" s="111"/>
      <c r="S2629" s="111"/>
      <c r="T2629" s="111"/>
      <c r="U2629" s="111"/>
      <c r="V2629" s="111"/>
      <c r="W2629" s="1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  <c r="BT2629" s="11"/>
      <c r="BU2629" s="11"/>
      <c r="BV2629" s="11"/>
      <c r="BW2629" s="11"/>
      <c r="BX2629" s="11"/>
      <c r="BY2629" s="11"/>
      <c r="BZ2629" s="11"/>
    </row>
    <row r="2630" spans="1:78" s="45" customFormat="1" x14ac:dyDescent="0.2">
      <c r="A2630" s="111"/>
      <c r="B2630" s="111"/>
      <c r="C2630" s="111"/>
      <c r="D2630" s="111"/>
      <c r="E2630" s="111"/>
      <c r="F2630" s="111"/>
      <c r="G2630" s="111"/>
      <c r="H2630" s="111"/>
      <c r="I2630" s="111"/>
      <c r="J2630" s="111"/>
      <c r="K2630" s="111"/>
      <c r="L2630" s="111"/>
      <c r="M2630" s="111"/>
      <c r="N2630" s="111"/>
      <c r="O2630" s="111"/>
      <c r="P2630" s="111"/>
      <c r="Q2630" s="111"/>
      <c r="R2630" s="111"/>
      <c r="S2630" s="111"/>
      <c r="T2630" s="111"/>
      <c r="U2630" s="111"/>
      <c r="V2630" s="111"/>
      <c r="W2630" s="1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  <c r="BT2630" s="11"/>
      <c r="BU2630" s="11"/>
      <c r="BV2630" s="11"/>
      <c r="BW2630" s="11"/>
      <c r="BX2630" s="11"/>
      <c r="BY2630" s="11"/>
      <c r="BZ2630" s="11"/>
    </row>
    <row r="2631" spans="1:78" s="45" customFormat="1" x14ac:dyDescent="0.2">
      <c r="A2631" s="111"/>
      <c r="B2631" s="111"/>
      <c r="C2631" s="111"/>
      <c r="D2631" s="111"/>
      <c r="E2631" s="111"/>
      <c r="F2631" s="111"/>
      <c r="G2631" s="111"/>
      <c r="H2631" s="111"/>
      <c r="I2631" s="111"/>
      <c r="J2631" s="111"/>
      <c r="K2631" s="111"/>
      <c r="L2631" s="111"/>
      <c r="M2631" s="111"/>
      <c r="N2631" s="111"/>
      <c r="O2631" s="111"/>
      <c r="P2631" s="111"/>
      <c r="Q2631" s="111"/>
      <c r="R2631" s="111"/>
      <c r="S2631" s="111"/>
      <c r="T2631" s="111"/>
      <c r="U2631" s="111"/>
      <c r="V2631" s="111"/>
      <c r="W2631" s="1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  <c r="BT2631" s="11"/>
      <c r="BU2631" s="11"/>
      <c r="BV2631" s="11"/>
      <c r="BW2631" s="11"/>
      <c r="BX2631" s="11"/>
      <c r="BY2631" s="11"/>
      <c r="BZ2631" s="11"/>
    </row>
    <row r="2632" spans="1:78" s="45" customFormat="1" x14ac:dyDescent="0.2">
      <c r="A2632" s="111"/>
      <c r="B2632" s="111"/>
      <c r="C2632" s="111"/>
      <c r="D2632" s="111"/>
      <c r="E2632" s="111"/>
      <c r="F2632" s="111"/>
      <c r="G2632" s="111"/>
      <c r="H2632" s="111"/>
      <c r="I2632" s="111"/>
      <c r="J2632" s="111"/>
      <c r="K2632" s="111"/>
      <c r="L2632" s="111"/>
      <c r="M2632" s="111"/>
      <c r="N2632" s="111"/>
      <c r="O2632" s="111"/>
      <c r="P2632" s="111"/>
      <c r="Q2632" s="111"/>
      <c r="R2632" s="111"/>
      <c r="S2632" s="111"/>
      <c r="T2632" s="111"/>
      <c r="U2632" s="111"/>
      <c r="V2632" s="111"/>
      <c r="W2632" s="1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  <c r="BT2632" s="11"/>
      <c r="BU2632" s="11"/>
      <c r="BV2632" s="11"/>
      <c r="BW2632" s="11"/>
      <c r="BX2632" s="11"/>
      <c r="BY2632" s="11"/>
      <c r="BZ2632" s="11"/>
    </row>
    <row r="2633" spans="1:78" s="45" customFormat="1" x14ac:dyDescent="0.2">
      <c r="A2633" s="111"/>
      <c r="B2633" s="111"/>
      <c r="C2633" s="111"/>
      <c r="D2633" s="111"/>
      <c r="E2633" s="111"/>
      <c r="F2633" s="111"/>
      <c r="G2633" s="111"/>
      <c r="H2633" s="111"/>
      <c r="I2633" s="111"/>
      <c r="J2633" s="111"/>
      <c r="K2633" s="111"/>
      <c r="L2633" s="111"/>
      <c r="M2633" s="111"/>
      <c r="N2633" s="111"/>
      <c r="O2633" s="111"/>
      <c r="P2633" s="111"/>
      <c r="Q2633" s="111"/>
      <c r="R2633" s="111"/>
      <c r="S2633" s="111"/>
      <c r="T2633" s="111"/>
      <c r="U2633" s="111"/>
      <c r="V2633" s="111"/>
      <c r="W2633" s="1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</row>
    <row r="2634" spans="1:78" s="45" customFormat="1" x14ac:dyDescent="0.2">
      <c r="A2634" s="111"/>
      <c r="B2634" s="111"/>
      <c r="C2634" s="111"/>
      <c r="D2634" s="111"/>
      <c r="E2634" s="111"/>
      <c r="F2634" s="111"/>
      <c r="G2634" s="111"/>
      <c r="H2634" s="111"/>
      <c r="I2634" s="111"/>
      <c r="J2634" s="111"/>
      <c r="K2634" s="111"/>
      <c r="L2634" s="111"/>
      <c r="M2634" s="111"/>
      <c r="N2634" s="111"/>
      <c r="O2634" s="111"/>
      <c r="P2634" s="111"/>
      <c r="Q2634" s="111"/>
      <c r="R2634" s="111"/>
      <c r="S2634" s="111"/>
      <c r="T2634" s="111"/>
      <c r="U2634" s="111"/>
      <c r="V2634" s="111"/>
      <c r="W2634" s="1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</row>
    <row r="2635" spans="1:78" s="45" customFormat="1" x14ac:dyDescent="0.2">
      <c r="A2635" s="111"/>
      <c r="B2635" s="111"/>
      <c r="C2635" s="111"/>
      <c r="D2635" s="111"/>
      <c r="E2635" s="111"/>
      <c r="F2635" s="111"/>
      <c r="G2635" s="111"/>
      <c r="H2635" s="111"/>
      <c r="I2635" s="111"/>
      <c r="J2635" s="111"/>
      <c r="K2635" s="111"/>
      <c r="L2635" s="111"/>
      <c r="M2635" s="111"/>
      <c r="N2635" s="111"/>
      <c r="O2635" s="111"/>
      <c r="P2635" s="111"/>
      <c r="Q2635" s="111"/>
      <c r="R2635" s="111"/>
      <c r="S2635" s="111"/>
      <c r="T2635" s="111"/>
      <c r="U2635" s="111"/>
      <c r="V2635" s="111"/>
      <c r="W2635" s="1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  <c r="BT2635" s="11"/>
      <c r="BU2635" s="11"/>
      <c r="BV2635" s="11"/>
      <c r="BW2635" s="11"/>
      <c r="BX2635" s="11"/>
      <c r="BY2635" s="11"/>
      <c r="BZ2635" s="11"/>
    </row>
    <row r="2636" spans="1:78" s="45" customFormat="1" x14ac:dyDescent="0.2">
      <c r="A2636" s="111"/>
      <c r="B2636" s="111"/>
      <c r="C2636" s="111"/>
      <c r="D2636" s="111"/>
      <c r="E2636" s="111"/>
      <c r="F2636" s="111"/>
      <c r="G2636" s="111"/>
      <c r="H2636" s="111"/>
      <c r="I2636" s="111"/>
      <c r="J2636" s="111"/>
      <c r="K2636" s="111"/>
      <c r="L2636" s="111"/>
      <c r="M2636" s="111"/>
      <c r="N2636" s="111"/>
      <c r="O2636" s="111"/>
      <c r="P2636" s="111"/>
      <c r="Q2636" s="111"/>
      <c r="R2636" s="111"/>
      <c r="S2636" s="111"/>
      <c r="T2636" s="111"/>
      <c r="U2636" s="111"/>
      <c r="V2636" s="111"/>
      <c r="W2636" s="1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</row>
    <row r="2637" spans="1:78" s="45" customFormat="1" x14ac:dyDescent="0.2">
      <c r="A2637" s="111"/>
      <c r="B2637" s="111"/>
      <c r="C2637" s="111"/>
      <c r="D2637" s="111"/>
      <c r="E2637" s="111"/>
      <c r="F2637" s="111"/>
      <c r="G2637" s="111"/>
      <c r="H2637" s="111"/>
      <c r="I2637" s="111"/>
      <c r="J2637" s="111"/>
      <c r="K2637" s="111"/>
      <c r="L2637" s="111"/>
      <c r="M2637" s="111"/>
      <c r="N2637" s="111"/>
      <c r="O2637" s="111"/>
      <c r="P2637" s="111"/>
      <c r="Q2637" s="111"/>
      <c r="R2637" s="111"/>
      <c r="S2637" s="111"/>
      <c r="T2637" s="111"/>
      <c r="U2637" s="111"/>
      <c r="V2637" s="111"/>
      <c r="W2637" s="1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  <c r="BT2637" s="11"/>
      <c r="BU2637" s="11"/>
      <c r="BV2637" s="11"/>
      <c r="BW2637" s="11"/>
      <c r="BX2637" s="11"/>
      <c r="BY2637" s="11"/>
      <c r="BZ2637" s="11"/>
    </row>
    <row r="2638" spans="1:78" s="45" customFormat="1" x14ac:dyDescent="0.2">
      <c r="A2638" s="111"/>
      <c r="B2638" s="111"/>
      <c r="C2638" s="111"/>
      <c r="D2638" s="111"/>
      <c r="E2638" s="111"/>
      <c r="F2638" s="111"/>
      <c r="G2638" s="111"/>
      <c r="H2638" s="111"/>
      <c r="I2638" s="111"/>
      <c r="J2638" s="111"/>
      <c r="K2638" s="111"/>
      <c r="L2638" s="111"/>
      <c r="M2638" s="111"/>
      <c r="N2638" s="111"/>
      <c r="O2638" s="111"/>
      <c r="P2638" s="111"/>
      <c r="Q2638" s="111"/>
      <c r="R2638" s="111"/>
      <c r="S2638" s="111"/>
      <c r="T2638" s="111"/>
      <c r="U2638" s="111"/>
      <c r="V2638" s="111"/>
      <c r="W2638" s="1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  <c r="BT2638" s="11"/>
      <c r="BU2638" s="11"/>
      <c r="BV2638" s="11"/>
      <c r="BW2638" s="11"/>
      <c r="BX2638" s="11"/>
      <c r="BY2638" s="11"/>
      <c r="BZ2638" s="11"/>
    </row>
    <row r="2639" spans="1:78" s="45" customFormat="1" x14ac:dyDescent="0.2">
      <c r="A2639" s="111"/>
      <c r="B2639" s="111"/>
      <c r="C2639" s="111"/>
      <c r="D2639" s="111"/>
      <c r="E2639" s="111"/>
      <c r="F2639" s="111"/>
      <c r="G2639" s="111"/>
      <c r="H2639" s="111"/>
      <c r="I2639" s="111"/>
      <c r="J2639" s="111"/>
      <c r="K2639" s="111"/>
      <c r="L2639" s="111"/>
      <c r="M2639" s="111"/>
      <c r="N2639" s="111"/>
      <c r="O2639" s="111"/>
      <c r="P2639" s="111"/>
      <c r="Q2639" s="111"/>
      <c r="R2639" s="111"/>
      <c r="S2639" s="111"/>
      <c r="T2639" s="111"/>
      <c r="U2639" s="111"/>
      <c r="V2639" s="111"/>
      <c r="W2639" s="1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</row>
    <row r="2640" spans="1:78" s="45" customFormat="1" x14ac:dyDescent="0.2">
      <c r="A2640" s="111"/>
      <c r="B2640" s="111"/>
      <c r="C2640" s="111"/>
      <c r="D2640" s="111"/>
      <c r="E2640" s="111"/>
      <c r="F2640" s="111"/>
      <c r="G2640" s="111"/>
      <c r="H2640" s="111"/>
      <c r="I2640" s="111"/>
      <c r="J2640" s="111"/>
      <c r="K2640" s="111"/>
      <c r="L2640" s="111"/>
      <c r="M2640" s="111"/>
      <c r="N2640" s="111"/>
      <c r="O2640" s="111"/>
      <c r="P2640" s="111"/>
      <c r="Q2640" s="111"/>
      <c r="R2640" s="111"/>
      <c r="S2640" s="111"/>
      <c r="T2640" s="111"/>
      <c r="U2640" s="111"/>
      <c r="V2640" s="111"/>
      <c r="W2640" s="1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</row>
    <row r="2641" spans="1:78" s="45" customFormat="1" x14ac:dyDescent="0.2">
      <c r="A2641" s="111"/>
      <c r="B2641" s="111"/>
      <c r="C2641" s="111"/>
      <c r="D2641" s="111"/>
      <c r="E2641" s="111"/>
      <c r="F2641" s="111"/>
      <c r="G2641" s="111"/>
      <c r="H2641" s="111"/>
      <c r="I2641" s="111"/>
      <c r="J2641" s="111"/>
      <c r="K2641" s="111"/>
      <c r="L2641" s="111"/>
      <c r="M2641" s="111"/>
      <c r="N2641" s="111"/>
      <c r="O2641" s="111"/>
      <c r="P2641" s="111"/>
      <c r="Q2641" s="111"/>
      <c r="R2641" s="111"/>
      <c r="S2641" s="111"/>
      <c r="T2641" s="111"/>
      <c r="U2641" s="111"/>
      <c r="V2641" s="111"/>
      <c r="W2641" s="1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  <c r="BT2641" s="11"/>
      <c r="BU2641" s="11"/>
      <c r="BV2641" s="11"/>
      <c r="BW2641" s="11"/>
      <c r="BX2641" s="11"/>
      <c r="BY2641" s="11"/>
      <c r="BZ2641" s="11"/>
    </row>
    <row r="2642" spans="1:78" s="45" customFormat="1" x14ac:dyDescent="0.2">
      <c r="A2642" s="111"/>
      <c r="B2642" s="111"/>
      <c r="C2642" s="111"/>
      <c r="D2642" s="111"/>
      <c r="E2642" s="111"/>
      <c r="F2642" s="111"/>
      <c r="G2642" s="111"/>
      <c r="H2642" s="111"/>
      <c r="I2642" s="111"/>
      <c r="J2642" s="111"/>
      <c r="K2642" s="111"/>
      <c r="L2642" s="111"/>
      <c r="M2642" s="111"/>
      <c r="N2642" s="111"/>
      <c r="O2642" s="111"/>
      <c r="P2642" s="111"/>
      <c r="Q2642" s="111"/>
      <c r="R2642" s="111"/>
      <c r="S2642" s="111"/>
      <c r="T2642" s="111"/>
      <c r="U2642" s="111"/>
      <c r="V2642" s="111"/>
      <c r="W2642" s="1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  <c r="BT2642" s="11"/>
      <c r="BU2642" s="11"/>
      <c r="BV2642" s="11"/>
      <c r="BW2642" s="11"/>
      <c r="BX2642" s="11"/>
      <c r="BY2642" s="11"/>
      <c r="BZ2642" s="11"/>
    </row>
    <row r="2643" spans="1:78" s="45" customFormat="1" x14ac:dyDescent="0.2">
      <c r="A2643" s="111"/>
      <c r="B2643" s="111"/>
      <c r="C2643" s="111"/>
      <c r="D2643" s="111"/>
      <c r="E2643" s="111"/>
      <c r="F2643" s="111"/>
      <c r="G2643" s="111"/>
      <c r="H2643" s="111"/>
      <c r="I2643" s="111"/>
      <c r="J2643" s="111"/>
      <c r="K2643" s="111"/>
      <c r="L2643" s="111"/>
      <c r="M2643" s="111"/>
      <c r="N2643" s="111"/>
      <c r="O2643" s="111"/>
      <c r="P2643" s="111"/>
      <c r="Q2643" s="111"/>
      <c r="R2643" s="111"/>
      <c r="S2643" s="111"/>
      <c r="T2643" s="111"/>
      <c r="U2643" s="111"/>
      <c r="V2643" s="111"/>
      <c r="W2643" s="1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  <c r="BT2643" s="11"/>
      <c r="BU2643" s="11"/>
      <c r="BV2643" s="11"/>
      <c r="BW2643" s="11"/>
      <c r="BX2643" s="11"/>
      <c r="BY2643" s="11"/>
      <c r="BZ2643" s="11"/>
    </row>
    <row r="2644" spans="1:78" s="45" customFormat="1" x14ac:dyDescent="0.2">
      <c r="A2644" s="111"/>
      <c r="B2644" s="111"/>
      <c r="C2644" s="111"/>
      <c r="D2644" s="111"/>
      <c r="E2644" s="111"/>
      <c r="F2644" s="111"/>
      <c r="G2644" s="111"/>
      <c r="H2644" s="111"/>
      <c r="I2644" s="111"/>
      <c r="J2644" s="111"/>
      <c r="K2644" s="111"/>
      <c r="L2644" s="111"/>
      <c r="M2644" s="111"/>
      <c r="N2644" s="111"/>
      <c r="O2644" s="111"/>
      <c r="P2644" s="111"/>
      <c r="Q2644" s="111"/>
      <c r="R2644" s="111"/>
      <c r="S2644" s="111"/>
      <c r="T2644" s="111"/>
      <c r="U2644" s="111"/>
      <c r="V2644" s="111"/>
      <c r="W2644" s="1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  <c r="BT2644" s="11"/>
      <c r="BU2644" s="11"/>
      <c r="BV2644" s="11"/>
      <c r="BW2644" s="11"/>
      <c r="BX2644" s="11"/>
      <c r="BY2644" s="11"/>
      <c r="BZ2644" s="11"/>
    </row>
    <row r="2645" spans="1:78" s="45" customFormat="1" x14ac:dyDescent="0.2">
      <c r="A2645" s="111"/>
      <c r="B2645" s="111"/>
      <c r="C2645" s="111"/>
      <c r="D2645" s="111"/>
      <c r="E2645" s="111"/>
      <c r="F2645" s="111"/>
      <c r="G2645" s="111"/>
      <c r="H2645" s="111"/>
      <c r="I2645" s="111"/>
      <c r="J2645" s="111"/>
      <c r="K2645" s="111"/>
      <c r="L2645" s="111"/>
      <c r="M2645" s="111"/>
      <c r="N2645" s="111"/>
      <c r="O2645" s="111"/>
      <c r="P2645" s="111"/>
      <c r="Q2645" s="111"/>
      <c r="R2645" s="111"/>
      <c r="S2645" s="111"/>
      <c r="T2645" s="111"/>
      <c r="U2645" s="111"/>
      <c r="V2645" s="111"/>
      <c r="W2645" s="1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  <c r="BT2645" s="11"/>
      <c r="BU2645" s="11"/>
      <c r="BV2645" s="11"/>
      <c r="BW2645" s="11"/>
      <c r="BX2645" s="11"/>
      <c r="BY2645" s="11"/>
      <c r="BZ2645" s="11"/>
    </row>
    <row r="2646" spans="1:78" s="45" customFormat="1" x14ac:dyDescent="0.2">
      <c r="A2646" s="111"/>
      <c r="B2646" s="111"/>
      <c r="C2646" s="111"/>
      <c r="D2646" s="111"/>
      <c r="E2646" s="111"/>
      <c r="F2646" s="111"/>
      <c r="G2646" s="111"/>
      <c r="H2646" s="111"/>
      <c r="I2646" s="111"/>
      <c r="J2646" s="111"/>
      <c r="K2646" s="111"/>
      <c r="L2646" s="111"/>
      <c r="M2646" s="111"/>
      <c r="N2646" s="111"/>
      <c r="O2646" s="111"/>
      <c r="P2646" s="111"/>
      <c r="Q2646" s="111"/>
      <c r="R2646" s="111"/>
      <c r="S2646" s="111"/>
      <c r="T2646" s="111"/>
      <c r="U2646" s="111"/>
      <c r="V2646" s="111"/>
      <c r="W2646" s="1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  <c r="BT2646" s="11"/>
      <c r="BU2646" s="11"/>
      <c r="BV2646" s="11"/>
      <c r="BW2646" s="11"/>
      <c r="BX2646" s="11"/>
      <c r="BY2646" s="11"/>
      <c r="BZ2646" s="11"/>
    </row>
    <row r="2647" spans="1:78" s="45" customFormat="1" x14ac:dyDescent="0.2">
      <c r="A2647" s="111"/>
      <c r="B2647" s="111"/>
      <c r="C2647" s="111"/>
      <c r="D2647" s="111"/>
      <c r="E2647" s="111"/>
      <c r="F2647" s="111"/>
      <c r="G2647" s="111"/>
      <c r="H2647" s="111"/>
      <c r="I2647" s="111"/>
      <c r="J2647" s="111"/>
      <c r="K2647" s="111"/>
      <c r="L2647" s="111"/>
      <c r="M2647" s="111"/>
      <c r="N2647" s="111"/>
      <c r="O2647" s="111"/>
      <c r="P2647" s="111"/>
      <c r="Q2647" s="111"/>
      <c r="R2647" s="111"/>
      <c r="S2647" s="111"/>
      <c r="T2647" s="111"/>
      <c r="U2647" s="111"/>
      <c r="V2647" s="111"/>
      <c r="W2647" s="1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  <c r="BT2647" s="11"/>
      <c r="BU2647" s="11"/>
      <c r="BV2647" s="11"/>
      <c r="BW2647" s="11"/>
      <c r="BX2647" s="11"/>
      <c r="BY2647" s="11"/>
      <c r="BZ2647" s="11"/>
    </row>
    <row r="2648" spans="1:78" s="45" customFormat="1" x14ac:dyDescent="0.2">
      <c r="A2648" s="111"/>
      <c r="B2648" s="111"/>
      <c r="C2648" s="111"/>
      <c r="D2648" s="111"/>
      <c r="E2648" s="111"/>
      <c r="F2648" s="111"/>
      <c r="G2648" s="111"/>
      <c r="H2648" s="111"/>
      <c r="I2648" s="111"/>
      <c r="J2648" s="111"/>
      <c r="K2648" s="111"/>
      <c r="L2648" s="111"/>
      <c r="M2648" s="111"/>
      <c r="N2648" s="111"/>
      <c r="O2648" s="111"/>
      <c r="P2648" s="111"/>
      <c r="Q2648" s="111"/>
      <c r="R2648" s="111"/>
      <c r="S2648" s="111"/>
      <c r="T2648" s="111"/>
      <c r="U2648" s="111"/>
      <c r="V2648" s="111"/>
      <c r="W2648" s="1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  <c r="BT2648" s="11"/>
      <c r="BU2648" s="11"/>
      <c r="BV2648" s="11"/>
      <c r="BW2648" s="11"/>
      <c r="BX2648" s="11"/>
      <c r="BY2648" s="11"/>
      <c r="BZ2648" s="11"/>
    </row>
    <row r="2649" spans="1:78" s="45" customFormat="1" x14ac:dyDescent="0.2">
      <c r="A2649" s="111"/>
      <c r="B2649" s="111"/>
      <c r="C2649" s="111"/>
      <c r="D2649" s="111"/>
      <c r="E2649" s="111"/>
      <c r="F2649" s="111"/>
      <c r="G2649" s="111"/>
      <c r="H2649" s="111"/>
      <c r="I2649" s="111"/>
      <c r="J2649" s="111"/>
      <c r="K2649" s="111"/>
      <c r="L2649" s="111"/>
      <c r="M2649" s="111"/>
      <c r="N2649" s="111"/>
      <c r="O2649" s="111"/>
      <c r="P2649" s="111"/>
      <c r="Q2649" s="111"/>
      <c r="R2649" s="111"/>
      <c r="S2649" s="111"/>
      <c r="T2649" s="111"/>
      <c r="U2649" s="111"/>
      <c r="V2649" s="111"/>
      <c r="W2649" s="1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  <c r="BT2649" s="11"/>
      <c r="BU2649" s="11"/>
      <c r="BV2649" s="11"/>
      <c r="BW2649" s="11"/>
      <c r="BX2649" s="11"/>
      <c r="BY2649" s="11"/>
      <c r="BZ2649" s="11"/>
    </row>
    <row r="2650" spans="1:78" s="45" customFormat="1" x14ac:dyDescent="0.2">
      <c r="A2650" s="111"/>
      <c r="B2650" s="111"/>
      <c r="C2650" s="111"/>
      <c r="D2650" s="111"/>
      <c r="E2650" s="111"/>
      <c r="F2650" s="111"/>
      <c r="G2650" s="111"/>
      <c r="H2650" s="111"/>
      <c r="I2650" s="111"/>
      <c r="J2650" s="111"/>
      <c r="K2650" s="111"/>
      <c r="L2650" s="111"/>
      <c r="M2650" s="111"/>
      <c r="N2650" s="111"/>
      <c r="O2650" s="111"/>
      <c r="P2650" s="111"/>
      <c r="Q2650" s="111"/>
      <c r="R2650" s="111"/>
      <c r="S2650" s="111"/>
      <c r="T2650" s="111"/>
      <c r="U2650" s="111"/>
      <c r="V2650" s="111"/>
      <c r="W2650" s="1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  <c r="BT2650" s="11"/>
      <c r="BU2650" s="11"/>
      <c r="BV2650" s="11"/>
      <c r="BW2650" s="11"/>
      <c r="BX2650" s="11"/>
      <c r="BY2650" s="11"/>
      <c r="BZ2650" s="11"/>
    </row>
    <row r="2651" spans="1:78" s="45" customFormat="1" x14ac:dyDescent="0.2">
      <c r="A2651" s="111"/>
      <c r="B2651" s="111"/>
      <c r="C2651" s="111"/>
      <c r="D2651" s="111"/>
      <c r="E2651" s="111"/>
      <c r="F2651" s="111"/>
      <c r="G2651" s="111"/>
      <c r="H2651" s="111"/>
      <c r="I2651" s="111"/>
      <c r="J2651" s="111"/>
      <c r="K2651" s="111"/>
      <c r="L2651" s="111"/>
      <c r="M2651" s="111"/>
      <c r="N2651" s="111"/>
      <c r="O2651" s="111"/>
      <c r="P2651" s="111"/>
      <c r="Q2651" s="111"/>
      <c r="R2651" s="111"/>
      <c r="S2651" s="111"/>
      <c r="T2651" s="111"/>
      <c r="U2651" s="111"/>
      <c r="V2651" s="111"/>
      <c r="W2651" s="1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  <c r="BT2651" s="11"/>
      <c r="BU2651" s="11"/>
      <c r="BV2651" s="11"/>
      <c r="BW2651" s="11"/>
      <c r="BX2651" s="11"/>
      <c r="BY2651" s="11"/>
      <c r="BZ2651" s="11"/>
    </row>
    <row r="2652" spans="1:78" s="45" customFormat="1" x14ac:dyDescent="0.2">
      <c r="A2652" s="111"/>
      <c r="B2652" s="111"/>
      <c r="C2652" s="111"/>
      <c r="D2652" s="111"/>
      <c r="E2652" s="111"/>
      <c r="F2652" s="111"/>
      <c r="G2652" s="111"/>
      <c r="H2652" s="111"/>
      <c r="I2652" s="111"/>
      <c r="J2652" s="111"/>
      <c r="K2652" s="111"/>
      <c r="L2652" s="111"/>
      <c r="M2652" s="111"/>
      <c r="N2652" s="111"/>
      <c r="O2652" s="111"/>
      <c r="P2652" s="111"/>
      <c r="Q2652" s="111"/>
      <c r="R2652" s="111"/>
      <c r="S2652" s="111"/>
      <c r="T2652" s="111"/>
      <c r="U2652" s="111"/>
      <c r="V2652" s="111"/>
      <c r="W2652" s="1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  <c r="BT2652" s="11"/>
      <c r="BU2652" s="11"/>
      <c r="BV2652" s="11"/>
      <c r="BW2652" s="11"/>
      <c r="BX2652" s="11"/>
      <c r="BY2652" s="11"/>
      <c r="BZ2652" s="11"/>
    </row>
    <row r="2653" spans="1:78" s="45" customFormat="1" x14ac:dyDescent="0.2">
      <c r="A2653" s="111"/>
      <c r="B2653" s="111"/>
      <c r="C2653" s="111"/>
      <c r="D2653" s="111"/>
      <c r="E2653" s="111"/>
      <c r="F2653" s="111"/>
      <c r="G2653" s="111"/>
      <c r="H2653" s="111"/>
      <c r="I2653" s="111"/>
      <c r="J2653" s="111"/>
      <c r="K2653" s="111"/>
      <c r="L2653" s="111"/>
      <c r="M2653" s="111"/>
      <c r="N2653" s="111"/>
      <c r="O2653" s="111"/>
      <c r="P2653" s="111"/>
      <c r="Q2653" s="111"/>
      <c r="R2653" s="111"/>
      <c r="S2653" s="111"/>
      <c r="T2653" s="111"/>
      <c r="U2653" s="111"/>
      <c r="V2653" s="111"/>
      <c r="W2653" s="1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</row>
    <row r="2654" spans="1:78" s="45" customFormat="1" x14ac:dyDescent="0.2">
      <c r="A2654" s="111"/>
      <c r="B2654" s="111"/>
      <c r="C2654" s="111"/>
      <c r="D2654" s="111"/>
      <c r="E2654" s="111"/>
      <c r="F2654" s="111"/>
      <c r="G2654" s="111"/>
      <c r="H2654" s="111"/>
      <c r="I2654" s="111"/>
      <c r="J2654" s="111"/>
      <c r="K2654" s="111"/>
      <c r="L2654" s="111"/>
      <c r="M2654" s="111"/>
      <c r="N2654" s="111"/>
      <c r="O2654" s="111"/>
      <c r="P2654" s="111"/>
      <c r="Q2654" s="111"/>
      <c r="R2654" s="111"/>
      <c r="S2654" s="111"/>
      <c r="T2654" s="111"/>
      <c r="U2654" s="111"/>
      <c r="V2654" s="111"/>
      <c r="W2654" s="1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  <c r="BT2654" s="11"/>
      <c r="BU2654" s="11"/>
      <c r="BV2654" s="11"/>
      <c r="BW2654" s="11"/>
      <c r="BX2654" s="11"/>
      <c r="BY2654" s="11"/>
      <c r="BZ2654" s="11"/>
    </row>
    <row r="2655" spans="1:78" s="45" customFormat="1" x14ac:dyDescent="0.2">
      <c r="A2655" s="111"/>
      <c r="B2655" s="111"/>
      <c r="C2655" s="111"/>
      <c r="D2655" s="111"/>
      <c r="E2655" s="111"/>
      <c r="F2655" s="111"/>
      <c r="G2655" s="111"/>
      <c r="H2655" s="111"/>
      <c r="I2655" s="111"/>
      <c r="J2655" s="111"/>
      <c r="K2655" s="111"/>
      <c r="L2655" s="111"/>
      <c r="M2655" s="111"/>
      <c r="N2655" s="111"/>
      <c r="O2655" s="111"/>
      <c r="P2655" s="111"/>
      <c r="Q2655" s="111"/>
      <c r="R2655" s="111"/>
      <c r="S2655" s="111"/>
      <c r="T2655" s="111"/>
      <c r="U2655" s="111"/>
      <c r="V2655" s="111"/>
      <c r="W2655" s="1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  <c r="BT2655" s="11"/>
      <c r="BU2655" s="11"/>
      <c r="BV2655" s="11"/>
      <c r="BW2655" s="11"/>
      <c r="BX2655" s="11"/>
      <c r="BY2655" s="11"/>
      <c r="BZ2655" s="11"/>
    </row>
    <row r="2656" spans="1:78" s="45" customFormat="1" x14ac:dyDescent="0.2">
      <c r="A2656" s="111"/>
      <c r="B2656" s="111"/>
      <c r="C2656" s="111"/>
      <c r="D2656" s="111"/>
      <c r="E2656" s="111"/>
      <c r="F2656" s="111"/>
      <c r="G2656" s="111"/>
      <c r="H2656" s="111"/>
      <c r="I2656" s="111"/>
      <c r="J2656" s="111"/>
      <c r="K2656" s="111"/>
      <c r="L2656" s="111"/>
      <c r="M2656" s="111"/>
      <c r="N2656" s="111"/>
      <c r="O2656" s="111"/>
      <c r="P2656" s="111"/>
      <c r="Q2656" s="111"/>
      <c r="R2656" s="111"/>
      <c r="S2656" s="111"/>
      <c r="T2656" s="111"/>
      <c r="U2656" s="111"/>
      <c r="V2656" s="111"/>
      <c r="W2656" s="1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  <c r="BT2656" s="11"/>
      <c r="BU2656" s="11"/>
      <c r="BV2656" s="11"/>
      <c r="BW2656" s="11"/>
      <c r="BX2656" s="11"/>
      <c r="BY2656" s="11"/>
      <c r="BZ2656" s="11"/>
    </row>
    <row r="2657" spans="1:78" s="45" customFormat="1" x14ac:dyDescent="0.2">
      <c r="A2657" s="111"/>
      <c r="B2657" s="111"/>
      <c r="C2657" s="111"/>
      <c r="D2657" s="111"/>
      <c r="E2657" s="111"/>
      <c r="F2657" s="111"/>
      <c r="G2657" s="111"/>
      <c r="H2657" s="111"/>
      <c r="I2657" s="111"/>
      <c r="J2657" s="111"/>
      <c r="K2657" s="111"/>
      <c r="L2657" s="111"/>
      <c r="M2657" s="111"/>
      <c r="N2657" s="111"/>
      <c r="O2657" s="111"/>
      <c r="P2657" s="111"/>
      <c r="Q2657" s="111"/>
      <c r="R2657" s="111"/>
      <c r="S2657" s="111"/>
      <c r="T2657" s="111"/>
      <c r="U2657" s="111"/>
      <c r="V2657" s="111"/>
      <c r="W2657" s="1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  <c r="BT2657" s="11"/>
      <c r="BU2657" s="11"/>
      <c r="BV2657" s="11"/>
      <c r="BW2657" s="11"/>
      <c r="BX2657" s="11"/>
      <c r="BY2657" s="11"/>
      <c r="BZ2657" s="11"/>
    </row>
    <row r="2658" spans="1:78" s="45" customFormat="1" x14ac:dyDescent="0.2">
      <c r="A2658" s="111"/>
      <c r="B2658" s="111"/>
      <c r="C2658" s="111"/>
      <c r="D2658" s="111"/>
      <c r="E2658" s="111"/>
      <c r="F2658" s="111"/>
      <c r="G2658" s="111"/>
      <c r="H2658" s="111"/>
      <c r="I2658" s="111"/>
      <c r="J2658" s="111"/>
      <c r="K2658" s="111"/>
      <c r="L2658" s="111"/>
      <c r="M2658" s="111"/>
      <c r="N2658" s="111"/>
      <c r="O2658" s="111"/>
      <c r="P2658" s="111"/>
      <c r="Q2658" s="111"/>
      <c r="R2658" s="111"/>
      <c r="S2658" s="111"/>
      <c r="T2658" s="111"/>
      <c r="U2658" s="111"/>
      <c r="V2658" s="111"/>
      <c r="W2658" s="1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</row>
    <row r="2659" spans="1:78" s="45" customFormat="1" x14ac:dyDescent="0.2">
      <c r="A2659" s="111"/>
      <c r="B2659" s="111"/>
      <c r="C2659" s="111"/>
      <c r="D2659" s="111"/>
      <c r="E2659" s="111"/>
      <c r="F2659" s="111"/>
      <c r="G2659" s="111"/>
      <c r="H2659" s="111"/>
      <c r="I2659" s="111"/>
      <c r="J2659" s="111"/>
      <c r="K2659" s="111"/>
      <c r="L2659" s="111"/>
      <c r="M2659" s="111"/>
      <c r="N2659" s="111"/>
      <c r="O2659" s="111"/>
      <c r="P2659" s="111"/>
      <c r="Q2659" s="111"/>
      <c r="R2659" s="111"/>
      <c r="S2659" s="111"/>
      <c r="T2659" s="111"/>
      <c r="U2659" s="111"/>
      <c r="V2659" s="111"/>
      <c r="W2659" s="1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  <c r="BT2659" s="11"/>
      <c r="BU2659" s="11"/>
      <c r="BV2659" s="11"/>
      <c r="BW2659" s="11"/>
      <c r="BX2659" s="11"/>
      <c r="BY2659" s="11"/>
      <c r="BZ2659" s="11"/>
    </row>
    <row r="2660" spans="1:78" s="45" customFormat="1" x14ac:dyDescent="0.2">
      <c r="A2660" s="111"/>
      <c r="B2660" s="111"/>
      <c r="C2660" s="111"/>
      <c r="D2660" s="111"/>
      <c r="E2660" s="111"/>
      <c r="F2660" s="111"/>
      <c r="G2660" s="111"/>
      <c r="H2660" s="111"/>
      <c r="I2660" s="111"/>
      <c r="J2660" s="111"/>
      <c r="K2660" s="111"/>
      <c r="L2660" s="111"/>
      <c r="M2660" s="111"/>
      <c r="N2660" s="111"/>
      <c r="O2660" s="111"/>
      <c r="P2660" s="111"/>
      <c r="Q2660" s="111"/>
      <c r="R2660" s="111"/>
      <c r="S2660" s="111"/>
      <c r="T2660" s="111"/>
      <c r="U2660" s="111"/>
      <c r="V2660" s="111"/>
      <c r="W2660" s="1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  <c r="BT2660" s="11"/>
      <c r="BU2660" s="11"/>
      <c r="BV2660" s="11"/>
      <c r="BW2660" s="11"/>
      <c r="BX2660" s="11"/>
      <c r="BY2660" s="11"/>
      <c r="BZ2660" s="11"/>
    </row>
    <row r="2661" spans="1:78" s="45" customFormat="1" x14ac:dyDescent="0.2">
      <c r="A2661" s="111"/>
      <c r="B2661" s="111"/>
      <c r="C2661" s="111"/>
      <c r="D2661" s="111"/>
      <c r="E2661" s="111"/>
      <c r="F2661" s="111"/>
      <c r="G2661" s="111"/>
      <c r="H2661" s="111"/>
      <c r="I2661" s="111"/>
      <c r="J2661" s="111"/>
      <c r="K2661" s="111"/>
      <c r="L2661" s="111"/>
      <c r="M2661" s="111"/>
      <c r="N2661" s="111"/>
      <c r="O2661" s="111"/>
      <c r="P2661" s="111"/>
      <c r="Q2661" s="111"/>
      <c r="R2661" s="111"/>
      <c r="S2661" s="111"/>
      <c r="T2661" s="111"/>
      <c r="U2661" s="111"/>
      <c r="V2661" s="111"/>
      <c r="W2661" s="1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  <c r="BT2661" s="11"/>
      <c r="BU2661" s="11"/>
      <c r="BV2661" s="11"/>
      <c r="BW2661" s="11"/>
      <c r="BX2661" s="11"/>
      <c r="BY2661" s="11"/>
      <c r="BZ2661" s="11"/>
    </row>
    <row r="2662" spans="1:78" s="45" customFormat="1" x14ac:dyDescent="0.2">
      <c r="A2662" s="111"/>
      <c r="B2662" s="111"/>
      <c r="C2662" s="111"/>
      <c r="D2662" s="111"/>
      <c r="E2662" s="111"/>
      <c r="F2662" s="111"/>
      <c r="G2662" s="111"/>
      <c r="H2662" s="111"/>
      <c r="I2662" s="111"/>
      <c r="J2662" s="111"/>
      <c r="K2662" s="111"/>
      <c r="L2662" s="111"/>
      <c r="M2662" s="111"/>
      <c r="N2662" s="111"/>
      <c r="O2662" s="111"/>
      <c r="P2662" s="111"/>
      <c r="Q2662" s="111"/>
      <c r="R2662" s="111"/>
      <c r="S2662" s="111"/>
      <c r="T2662" s="111"/>
      <c r="U2662" s="111"/>
      <c r="V2662" s="111"/>
      <c r="W2662" s="1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  <c r="BT2662" s="11"/>
      <c r="BU2662" s="11"/>
      <c r="BV2662" s="11"/>
      <c r="BW2662" s="11"/>
      <c r="BX2662" s="11"/>
      <c r="BY2662" s="11"/>
      <c r="BZ2662" s="11"/>
    </row>
    <row r="2663" spans="1:78" s="45" customFormat="1" x14ac:dyDescent="0.2">
      <c r="A2663" s="111"/>
      <c r="B2663" s="111"/>
      <c r="C2663" s="111"/>
      <c r="D2663" s="111"/>
      <c r="E2663" s="111"/>
      <c r="F2663" s="111"/>
      <c r="G2663" s="111"/>
      <c r="H2663" s="111"/>
      <c r="I2663" s="111"/>
      <c r="J2663" s="111"/>
      <c r="K2663" s="111"/>
      <c r="L2663" s="111"/>
      <c r="M2663" s="111"/>
      <c r="N2663" s="111"/>
      <c r="O2663" s="111"/>
      <c r="P2663" s="111"/>
      <c r="Q2663" s="111"/>
      <c r="R2663" s="111"/>
      <c r="S2663" s="111"/>
      <c r="T2663" s="111"/>
      <c r="U2663" s="111"/>
      <c r="V2663" s="111"/>
      <c r="W2663" s="1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  <c r="BT2663" s="11"/>
      <c r="BU2663" s="11"/>
      <c r="BV2663" s="11"/>
      <c r="BW2663" s="11"/>
      <c r="BX2663" s="11"/>
      <c r="BY2663" s="11"/>
      <c r="BZ2663" s="11"/>
    </row>
    <row r="2664" spans="1:78" s="45" customFormat="1" x14ac:dyDescent="0.2">
      <c r="A2664" s="111"/>
      <c r="B2664" s="111"/>
      <c r="C2664" s="111"/>
      <c r="D2664" s="111"/>
      <c r="E2664" s="111"/>
      <c r="F2664" s="111"/>
      <c r="G2664" s="111"/>
      <c r="H2664" s="111"/>
      <c r="I2664" s="111"/>
      <c r="J2664" s="111"/>
      <c r="K2664" s="111"/>
      <c r="L2664" s="111"/>
      <c r="M2664" s="111"/>
      <c r="N2664" s="111"/>
      <c r="O2664" s="111"/>
      <c r="P2664" s="111"/>
      <c r="Q2664" s="111"/>
      <c r="R2664" s="111"/>
      <c r="S2664" s="111"/>
      <c r="T2664" s="111"/>
      <c r="U2664" s="111"/>
      <c r="V2664" s="111"/>
      <c r="W2664" s="1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  <c r="BT2664" s="11"/>
      <c r="BU2664" s="11"/>
      <c r="BV2664" s="11"/>
      <c r="BW2664" s="11"/>
      <c r="BX2664" s="11"/>
      <c r="BY2664" s="11"/>
      <c r="BZ2664" s="11"/>
    </row>
    <row r="2665" spans="1:78" s="45" customFormat="1" x14ac:dyDescent="0.2">
      <c r="A2665" s="111"/>
      <c r="B2665" s="111"/>
      <c r="C2665" s="111"/>
      <c r="D2665" s="111"/>
      <c r="E2665" s="111"/>
      <c r="F2665" s="111"/>
      <c r="G2665" s="111"/>
      <c r="H2665" s="111"/>
      <c r="I2665" s="111"/>
      <c r="J2665" s="111"/>
      <c r="K2665" s="111"/>
      <c r="L2665" s="111"/>
      <c r="M2665" s="111"/>
      <c r="N2665" s="111"/>
      <c r="O2665" s="111"/>
      <c r="P2665" s="111"/>
      <c r="Q2665" s="111"/>
      <c r="R2665" s="111"/>
      <c r="S2665" s="111"/>
      <c r="T2665" s="111"/>
      <c r="U2665" s="111"/>
      <c r="V2665" s="111"/>
      <c r="W2665" s="1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  <c r="BT2665" s="11"/>
      <c r="BU2665" s="11"/>
      <c r="BV2665" s="11"/>
      <c r="BW2665" s="11"/>
      <c r="BX2665" s="11"/>
      <c r="BY2665" s="11"/>
      <c r="BZ2665" s="11"/>
    </row>
    <row r="2666" spans="1:78" s="45" customFormat="1" x14ac:dyDescent="0.2">
      <c r="A2666" s="111"/>
      <c r="B2666" s="111"/>
      <c r="C2666" s="111"/>
      <c r="D2666" s="111"/>
      <c r="E2666" s="111"/>
      <c r="F2666" s="111"/>
      <c r="G2666" s="111"/>
      <c r="H2666" s="111"/>
      <c r="I2666" s="111"/>
      <c r="J2666" s="111"/>
      <c r="K2666" s="111"/>
      <c r="L2666" s="111"/>
      <c r="M2666" s="111"/>
      <c r="N2666" s="111"/>
      <c r="O2666" s="111"/>
      <c r="P2666" s="111"/>
      <c r="Q2666" s="111"/>
      <c r="R2666" s="111"/>
      <c r="S2666" s="111"/>
      <c r="T2666" s="111"/>
      <c r="U2666" s="111"/>
      <c r="V2666" s="111"/>
      <c r="W2666" s="1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  <c r="BT2666" s="11"/>
      <c r="BU2666" s="11"/>
      <c r="BV2666" s="11"/>
      <c r="BW2666" s="11"/>
      <c r="BX2666" s="11"/>
      <c r="BY2666" s="11"/>
      <c r="BZ2666" s="11"/>
    </row>
    <row r="2667" spans="1:78" s="45" customFormat="1" x14ac:dyDescent="0.2">
      <c r="A2667" s="111"/>
      <c r="B2667" s="111"/>
      <c r="C2667" s="111"/>
      <c r="D2667" s="111"/>
      <c r="E2667" s="111"/>
      <c r="F2667" s="111"/>
      <c r="G2667" s="111"/>
      <c r="H2667" s="111"/>
      <c r="I2667" s="111"/>
      <c r="J2667" s="111"/>
      <c r="K2667" s="111"/>
      <c r="L2667" s="111"/>
      <c r="M2667" s="111"/>
      <c r="N2667" s="111"/>
      <c r="O2667" s="111"/>
      <c r="P2667" s="111"/>
      <c r="Q2667" s="111"/>
      <c r="R2667" s="111"/>
      <c r="S2667" s="111"/>
      <c r="T2667" s="111"/>
      <c r="U2667" s="111"/>
      <c r="V2667" s="111"/>
      <c r="W2667" s="1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  <c r="BT2667" s="11"/>
      <c r="BU2667" s="11"/>
      <c r="BV2667" s="11"/>
      <c r="BW2667" s="11"/>
      <c r="BX2667" s="11"/>
      <c r="BY2667" s="11"/>
      <c r="BZ2667" s="11"/>
    </row>
    <row r="2668" spans="1:78" s="45" customFormat="1" x14ac:dyDescent="0.2">
      <c r="A2668" s="111"/>
      <c r="B2668" s="111"/>
      <c r="C2668" s="111"/>
      <c r="D2668" s="111"/>
      <c r="E2668" s="111"/>
      <c r="F2668" s="111"/>
      <c r="G2668" s="111"/>
      <c r="H2668" s="111"/>
      <c r="I2668" s="111"/>
      <c r="J2668" s="111"/>
      <c r="K2668" s="111"/>
      <c r="L2668" s="111"/>
      <c r="M2668" s="111"/>
      <c r="N2668" s="111"/>
      <c r="O2668" s="111"/>
      <c r="P2668" s="111"/>
      <c r="Q2668" s="111"/>
      <c r="R2668" s="111"/>
      <c r="S2668" s="111"/>
      <c r="T2668" s="111"/>
      <c r="U2668" s="111"/>
      <c r="V2668" s="111"/>
      <c r="W2668" s="1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  <c r="BT2668" s="11"/>
      <c r="BU2668" s="11"/>
      <c r="BV2668" s="11"/>
      <c r="BW2668" s="11"/>
      <c r="BX2668" s="11"/>
      <c r="BY2668" s="11"/>
      <c r="BZ2668" s="11"/>
    </row>
    <row r="2669" spans="1:78" s="45" customFormat="1" x14ac:dyDescent="0.2">
      <c r="A2669" s="111"/>
      <c r="B2669" s="111"/>
      <c r="C2669" s="111"/>
      <c r="D2669" s="111"/>
      <c r="E2669" s="111"/>
      <c r="F2669" s="111"/>
      <c r="G2669" s="111"/>
      <c r="H2669" s="111"/>
      <c r="I2669" s="111"/>
      <c r="J2669" s="111"/>
      <c r="K2669" s="111"/>
      <c r="L2669" s="111"/>
      <c r="M2669" s="111"/>
      <c r="N2669" s="111"/>
      <c r="O2669" s="111"/>
      <c r="P2669" s="111"/>
      <c r="Q2669" s="111"/>
      <c r="R2669" s="111"/>
      <c r="S2669" s="111"/>
      <c r="T2669" s="111"/>
      <c r="U2669" s="111"/>
      <c r="V2669" s="111"/>
      <c r="W2669" s="1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  <c r="BT2669" s="11"/>
      <c r="BU2669" s="11"/>
      <c r="BV2669" s="11"/>
      <c r="BW2669" s="11"/>
      <c r="BX2669" s="11"/>
      <c r="BY2669" s="11"/>
      <c r="BZ2669" s="11"/>
    </row>
    <row r="2670" spans="1:78" s="45" customFormat="1" x14ac:dyDescent="0.2">
      <c r="A2670" s="111"/>
      <c r="B2670" s="111"/>
      <c r="C2670" s="111"/>
      <c r="D2670" s="111"/>
      <c r="E2670" s="111"/>
      <c r="F2670" s="111"/>
      <c r="G2670" s="111"/>
      <c r="H2670" s="111"/>
      <c r="I2670" s="111"/>
      <c r="J2670" s="111"/>
      <c r="K2670" s="111"/>
      <c r="L2670" s="111"/>
      <c r="M2670" s="111"/>
      <c r="N2670" s="111"/>
      <c r="O2670" s="111"/>
      <c r="P2670" s="111"/>
      <c r="Q2670" s="111"/>
      <c r="R2670" s="111"/>
      <c r="S2670" s="111"/>
      <c r="T2670" s="111"/>
      <c r="U2670" s="111"/>
      <c r="V2670" s="111"/>
      <c r="W2670" s="1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</row>
    <row r="2671" spans="1:78" s="45" customFormat="1" x14ac:dyDescent="0.2">
      <c r="A2671" s="111"/>
      <c r="B2671" s="111"/>
      <c r="C2671" s="111"/>
      <c r="D2671" s="111"/>
      <c r="E2671" s="111"/>
      <c r="F2671" s="111"/>
      <c r="G2671" s="111"/>
      <c r="H2671" s="111"/>
      <c r="I2671" s="111"/>
      <c r="J2671" s="111"/>
      <c r="K2671" s="111"/>
      <c r="L2671" s="111"/>
      <c r="M2671" s="111"/>
      <c r="N2671" s="111"/>
      <c r="O2671" s="111"/>
      <c r="P2671" s="111"/>
      <c r="Q2671" s="111"/>
      <c r="R2671" s="111"/>
      <c r="S2671" s="111"/>
      <c r="T2671" s="111"/>
      <c r="U2671" s="111"/>
      <c r="V2671" s="111"/>
      <c r="W2671" s="1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  <c r="BT2671" s="11"/>
      <c r="BU2671" s="11"/>
      <c r="BV2671" s="11"/>
      <c r="BW2671" s="11"/>
      <c r="BX2671" s="11"/>
      <c r="BY2671" s="11"/>
      <c r="BZ2671" s="11"/>
    </row>
    <row r="2672" spans="1:78" s="45" customFormat="1" x14ac:dyDescent="0.2">
      <c r="A2672" s="111"/>
      <c r="B2672" s="111"/>
      <c r="C2672" s="111"/>
      <c r="D2672" s="111"/>
      <c r="E2672" s="111"/>
      <c r="F2672" s="111"/>
      <c r="G2672" s="111"/>
      <c r="H2672" s="111"/>
      <c r="I2672" s="111"/>
      <c r="J2672" s="111"/>
      <c r="K2672" s="111"/>
      <c r="L2672" s="111"/>
      <c r="M2672" s="111"/>
      <c r="N2672" s="111"/>
      <c r="O2672" s="111"/>
      <c r="P2672" s="111"/>
      <c r="Q2672" s="111"/>
      <c r="R2672" s="111"/>
      <c r="S2672" s="111"/>
      <c r="T2672" s="111"/>
      <c r="U2672" s="111"/>
      <c r="V2672" s="111"/>
      <c r="W2672" s="1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  <c r="BT2672" s="11"/>
      <c r="BU2672" s="11"/>
      <c r="BV2672" s="11"/>
      <c r="BW2672" s="11"/>
      <c r="BX2672" s="11"/>
      <c r="BY2672" s="11"/>
      <c r="BZ2672" s="11"/>
    </row>
    <row r="2673" spans="1:78" s="45" customFormat="1" x14ac:dyDescent="0.2">
      <c r="A2673" s="111"/>
      <c r="B2673" s="111"/>
      <c r="C2673" s="111"/>
      <c r="D2673" s="111"/>
      <c r="E2673" s="111"/>
      <c r="F2673" s="111"/>
      <c r="G2673" s="111"/>
      <c r="H2673" s="111"/>
      <c r="I2673" s="111"/>
      <c r="J2673" s="111"/>
      <c r="K2673" s="111"/>
      <c r="L2673" s="111"/>
      <c r="M2673" s="111"/>
      <c r="N2673" s="111"/>
      <c r="O2673" s="111"/>
      <c r="P2673" s="111"/>
      <c r="Q2673" s="111"/>
      <c r="R2673" s="111"/>
      <c r="S2673" s="111"/>
      <c r="T2673" s="111"/>
      <c r="U2673" s="111"/>
      <c r="V2673" s="111"/>
      <c r="W2673" s="1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</row>
    <row r="2674" spans="1:78" s="45" customFormat="1" x14ac:dyDescent="0.2">
      <c r="A2674" s="111"/>
      <c r="B2674" s="111"/>
      <c r="C2674" s="111"/>
      <c r="D2674" s="111"/>
      <c r="E2674" s="111"/>
      <c r="F2674" s="111"/>
      <c r="G2674" s="111"/>
      <c r="H2674" s="111"/>
      <c r="I2674" s="111"/>
      <c r="J2674" s="111"/>
      <c r="K2674" s="111"/>
      <c r="L2674" s="111"/>
      <c r="M2674" s="111"/>
      <c r="N2674" s="111"/>
      <c r="O2674" s="111"/>
      <c r="P2674" s="111"/>
      <c r="Q2674" s="111"/>
      <c r="R2674" s="111"/>
      <c r="S2674" s="111"/>
      <c r="T2674" s="111"/>
      <c r="U2674" s="111"/>
      <c r="V2674" s="111"/>
      <c r="W2674" s="1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</row>
    <row r="2675" spans="1:78" s="45" customFormat="1" x14ac:dyDescent="0.2">
      <c r="A2675" s="111"/>
      <c r="B2675" s="111"/>
      <c r="C2675" s="111"/>
      <c r="D2675" s="111"/>
      <c r="E2675" s="111"/>
      <c r="F2675" s="111"/>
      <c r="G2675" s="111"/>
      <c r="H2675" s="111"/>
      <c r="I2675" s="111"/>
      <c r="J2675" s="111"/>
      <c r="K2675" s="111"/>
      <c r="L2675" s="111"/>
      <c r="M2675" s="111"/>
      <c r="N2675" s="111"/>
      <c r="O2675" s="111"/>
      <c r="P2675" s="111"/>
      <c r="Q2675" s="111"/>
      <c r="R2675" s="111"/>
      <c r="S2675" s="111"/>
      <c r="T2675" s="111"/>
      <c r="U2675" s="111"/>
      <c r="V2675" s="111"/>
      <c r="W2675" s="1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  <c r="BT2675" s="11"/>
      <c r="BU2675" s="11"/>
      <c r="BV2675" s="11"/>
      <c r="BW2675" s="11"/>
      <c r="BX2675" s="11"/>
      <c r="BY2675" s="11"/>
      <c r="BZ2675" s="11"/>
    </row>
    <row r="2676" spans="1:78" s="45" customFormat="1" x14ac:dyDescent="0.2">
      <c r="A2676" s="111"/>
      <c r="B2676" s="111"/>
      <c r="C2676" s="111"/>
      <c r="D2676" s="111"/>
      <c r="E2676" s="111"/>
      <c r="F2676" s="111"/>
      <c r="G2676" s="111"/>
      <c r="H2676" s="111"/>
      <c r="I2676" s="111"/>
      <c r="J2676" s="111"/>
      <c r="K2676" s="111"/>
      <c r="L2676" s="111"/>
      <c r="M2676" s="111"/>
      <c r="N2676" s="111"/>
      <c r="O2676" s="111"/>
      <c r="P2676" s="111"/>
      <c r="Q2676" s="111"/>
      <c r="R2676" s="111"/>
      <c r="S2676" s="111"/>
      <c r="T2676" s="111"/>
      <c r="U2676" s="111"/>
      <c r="V2676" s="111"/>
      <c r="W2676" s="1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  <c r="BT2676" s="11"/>
      <c r="BU2676" s="11"/>
      <c r="BV2676" s="11"/>
      <c r="BW2676" s="11"/>
      <c r="BX2676" s="11"/>
      <c r="BY2676" s="11"/>
      <c r="BZ2676" s="11"/>
    </row>
    <row r="2677" spans="1:78" s="45" customFormat="1" x14ac:dyDescent="0.2">
      <c r="A2677" s="111"/>
      <c r="B2677" s="111"/>
      <c r="C2677" s="111"/>
      <c r="D2677" s="111"/>
      <c r="E2677" s="111"/>
      <c r="F2677" s="111"/>
      <c r="G2677" s="111"/>
      <c r="H2677" s="111"/>
      <c r="I2677" s="111"/>
      <c r="J2677" s="111"/>
      <c r="K2677" s="111"/>
      <c r="L2677" s="111"/>
      <c r="M2677" s="111"/>
      <c r="N2677" s="111"/>
      <c r="O2677" s="111"/>
      <c r="P2677" s="111"/>
      <c r="Q2677" s="111"/>
      <c r="R2677" s="111"/>
      <c r="S2677" s="111"/>
      <c r="T2677" s="111"/>
      <c r="U2677" s="111"/>
      <c r="V2677" s="111"/>
      <c r="W2677" s="1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  <c r="BT2677" s="11"/>
      <c r="BU2677" s="11"/>
      <c r="BV2677" s="11"/>
      <c r="BW2677" s="11"/>
      <c r="BX2677" s="11"/>
      <c r="BY2677" s="11"/>
      <c r="BZ2677" s="11"/>
    </row>
    <row r="2678" spans="1:78" s="45" customFormat="1" x14ac:dyDescent="0.2">
      <c r="A2678" s="111"/>
      <c r="B2678" s="111"/>
      <c r="C2678" s="111"/>
      <c r="D2678" s="111"/>
      <c r="E2678" s="111"/>
      <c r="F2678" s="111"/>
      <c r="G2678" s="111"/>
      <c r="H2678" s="111"/>
      <c r="I2678" s="111"/>
      <c r="J2678" s="111"/>
      <c r="K2678" s="111"/>
      <c r="L2678" s="111"/>
      <c r="M2678" s="111"/>
      <c r="N2678" s="111"/>
      <c r="O2678" s="111"/>
      <c r="P2678" s="111"/>
      <c r="Q2678" s="111"/>
      <c r="R2678" s="111"/>
      <c r="S2678" s="111"/>
      <c r="T2678" s="111"/>
      <c r="U2678" s="111"/>
      <c r="V2678" s="111"/>
      <c r="W2678" s="1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  <c r="BT2678" s="11"/>
      <c r="BU2678" s="11"/>
      <c r="BV2678" s="11"/>
      <c r="BW2678" s="11"/>
      <c r="BX2678" s="11"/>
      <c r="BY2678" s="11"/>
      <c r="BZ2678" s="11"/>
    </row>
    <row r="2679" spans="1:78" s="45" customFormat="1" x14ac:dyDescent="0.2">
      <c r="A2679" s="111"/>
      <c r="B2679" s="111"/>
      <c r="C2679" s="111"/>
      <c r="D2679" s="111"/>
      <c r="E2679" s="111"/>
      <c r="F2679" s="111"/>
      <c r="G2679" s="111"/>
      <c r="H2679" s="111"/>
      <c r="I2679" s="111"/>
      <c r="J2679" s="111"/>
      <c r="K2679" s="111"/>
      <c r="L2679" s="111"/>
      <c r="M2679" s="111"/>
      <c r="N2679" s="111"/>
      <c r="O2679" s="111"/>
      <c r="P2679" s="111"/>
      <c r="Q2679" s="111"/>
      <c r="R2679" s="111"/>
      <c r="S2679" s="111"/>
      <c r="T2679" s="111"/>
      <c r="U2679" s="111"/>
      <c r="V2679" s="111"/>
      <c r="W2679" s="1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  <c r="BT2679" s="11"/>
      <c r="BU2679" s="11"/>
      <c r="BV2679" s="11"/>
      <c r="BW2679" s="11"/>
      <c r="BX2679" s="11"/>
      <c r="BY2679" s="11"/>
      <c r="BZ2679" s="11"/>
    </row>
    <row r="2680" spans="1:78" s="45" customFormat="1" x14ac:dyDescent="0.2">
      <c r="A2680" s="111"/>
      <c r="B2680" s="111"/>
      <c r="C2680" s="111"/>
      <c r="D2680" s="111"/>
      <c r="E2680" s="111"/>
      <c r="F2680" s="111"/>
      <c r="G2680" s="111"/>
      <c r="H2680" s="111"/>
      <c r="I2680" s="111"/>
      <c r="J2680" s="111"/>
      <c r="K2680" s="111"/>
      <c r="L2680" s="111"/>
      <c r="M2680" s="111"/>
      <c r="N2680" s="111"/>
      <c r="O2680" s="111"/>
      <c r="P2680" s="111"/>
      <c r="Q2680" s="111"/>
      <c r="R2680" s="111"/>
      <c r="S2680" s="111"/>
      <c r="T2680" s="111"/>
      <c r="U2680" s="111"/>
      <c r="V2680" s="111"/>
      <c r="W2680" s="1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  <c r="BT2680" s="11"/>
      <c r="BU2680" s="11"/>
      <c r="BV2680" s="11"/>
      <c r="BW2680" s="11"/>
      <c r="BX2680" s="11"/>
      <c r="BY2680" s="11"/>
      <c r="BZ2680" s="11"/>
    </row>
    <row r="2681" spans="1:78" s="45" customFormat="1" x14ac:dyDescent="0.2">
      <c r="A2681" s="111"/>
      <c r="B2681" s="111"/>
      <c r="C2681" s="111"/>
      <c r="D2681" s="111"/>
      <c r="E2681" s="111"/>
      <c r="F2681" s="111"/>
      <c r="G2681" s="111"/>
      <c r="H2681" s="111"/>
      <c r="I2681" s="111"/>
      <c r="J2681" s="111"/>
      <c r="K2681" s="111"/>
      <c r="L2681" s="111"/>
      <c r="M2681" s="111"/>
      <c r="N2681" s="111"/>
      <c r="O2681" s="111"/>
      <c r="P2681" s="111"/>
      <c r="Q2681" s="111"/>
      <c r="R2681" s="111"/>
      <c r="S2681" s="111"/>
      <c r="T2681" s="111"/>
      <c r="U2681" s="111"/>
      <c r="V2681" s="111"/>
      <c r="W2681" s="1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  <c r="BT2681" s="11"/>
      <c r="BU2681" s="11"/>
      <c r="BV2681" s="11"/>
      <c r="BW2681" s="11"/>
      <c r="BX2681" s="11"/>
      <c r="BY2681" s="11"/>
      <c r="BZ2681" s="11"/>
    </row>
    <row r="2682" spans="1:78" s="45" customFormat="1" x14ac:dyDescent="0.2">
      <c r="A2682" s="111"/>
      <c r="B2682" s="111"/>
      <c r="C2682" s="111"/>
      <c r="D2682" s="111"/>
      <c r="E2682" s="111"/>
      <c r="F2682" s="111"/>
      <c r="G2682" s="111"/>
      <c r="H2682" s="111"/>
      <c r="I2682" s="111"/>
      <c r="J2682" s="111"/>
      <c r="K2682" s="111"/>
      <c r="L2682" s="111"/>
      <c r="M2682" s="111"/>
      <c r="N2682" s="111"/>
      <c r="O2682" s="111"/>
      <c r="P2682" s="111"/>
      <c r="Q2682" s="111"/>
      <c r="R2682" s="111"/>
      <c r="S2682" s="111"/>
      <c r="T2682" s="111"/>
      <c r="U2682" s="111"/>
      <c r="V2682" s="111"/>
      <c r="W2682" s="1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  <c r="BT2682" s="11"/>
      <c r="BU2682" s="11"/>
      <c r="BV2682" s="11"/>
      <c r="BW2682" s="11"/>
      <c r="BX2682" s="11"/>
      <c r="BY2682" s="11"/>
      <c r="BZ2682" s="11"/>
    </row>
    <row r="2683" spans="1:78" s="45" customFormat="1" x14ac:dyDescent="0.2">
      <c r="A2683" s="111"/>
      <c r="B2683" s="111"/>
      <c r="C2683" s="111"/>
      <c r="D2683" s="111"/>
      <c r="E2683" s="111"/>
      <c r="F2683" s="111"/>
      <c r="G2683" s="111"/>
      <c r="H2683" s="111"/>
      <c r="I2683" s="111"/>
      <c r="J2683" s="111"/>
      <c r="K2683" s="111"/>
      <c r="L2683" s="111"/>
      <c r="M2683" s="111"/>
      <c r="N2683" s="111"/>
      <c r="O2683" s="111"/>
      <c r="P2683" s="111"/>
      <c r="Q2683" s="111"/>
      <c r="R2683" s="111"/>
      <c r="S2683" s="111"/>
      <c r="T2683" s="111"/>
      <c r="U2683" s="111"/>
      <c r="V2683" s="111"/>
      <c r="W2683" s="1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  <c r="BT2683" s="11"/>
      <c r="BU2683" s="11"/>
      <c r="BV2683" s="11"/>
      <c r="BW2683" s="11"/>
      <c r="BX2683" s="11"/>
      <c r="BY2683" s="11"/>
      <c r="BZ2683" s="11"/>
    </row>
    <row r="2684" spans="1:78" s="45" customFormat="1" x14ac:dyDescent="0.2">
      <c r="A2684" s="111"/>
      <c r="B2684" s="111"/>
      <c r="C2684" s="111"/>
      <c r="D2684" s="111"/>
      <c r="E2684" s="111"/>
      <c r="F2684" s="111"/>
      <c r="G2684" s="111"/>
      <c r="H2684" s="111"/>
      <c r="I2684" s="111"/>
      <c r="J2684" s="111"/>
      <c r="K2684" s="111"/>
      <c r="L2684" s="111"/>
      <c r="M2684" s="111"/>
      <c r="N2684" s="111"/>
      <c r="O2684" s="111"/>
      <c r="P2684" s="111"/>
      <c r="Q2684" s="111"/>
      <c r="R2684" s="111"/>
      <c r="S2684" s="111"/>
      <c r="T2684" s="111"/>
      <c r="U2684" s="111"/>
      <c r="V2684" s="111"/>
      <c r="W2684" s="1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  <c r="BT2684" s="11"/>
      <c r="BU2684" s="11"/>
      <c r="BV2684" s="11"/>
      <c r="BW2684" s="11"/>
      <c r="BX2684" s="11"/>
      <c r="BY2684" s="11"/>
      <c r="BZ2684" s="11"/>
    </row>
    <row r="2685" spans="1:78" s="45" customFormat="1" x14ac:dyDescent="0.2">
      <c r="A2685" s="111"/>
      <c r="B2685" s="111"/>
      <c r="C2685" s="111"/>
      <c r="D2685" s="111"/>
      <c r="E2685" s="111"/>
      <c r="F2685" s="111"/>
      <c r="G2685" s="111"/>
      <c r="H2685" s="111"/>
      <c r="I2685" s="111"/>
      <c r="J2685" s="111"/>
      <c r="K2685" s="111"/>
      <c r="L2685" s="111"/>
      <c r="M2685" s="111"/>
      <c r="N2685" s="111"/>
      <c r="O2685" s="111"/>
      <c r="P2685" s="111"/>
      <c r="Q2685" s="111"/>
      <c r="R2685" s="111"/>
      <c r="S2685" s="111"/>
      <c r="T2685" s="111"/>
      <c r="U2685" s="111"/>
      <c r="V2685" s="111"/>
      <c r="W2685" s="1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  <c r="BT2685" s="11"/>
      <c r="BU2685" s="11"/>
      <c r="BV2685" s="11"/>
      <c r="BW2685" s="11"/>
      <c r="BX2685" s="11"/>
      <c r="BY2685" s="11"/>
      <c r="BZ2685" s="11"/>
    </row>
    <row r="2686" spans="1:78" s="45" customFormat="1" x14ac:dyDescent="0.2">
      <c r="A2686" s="111"/>
      <c r="B2686" s="111"/>
      <c r="C2686" s="111"/>
      <c r="D2686" s="111"/>
      <c r="E2686" s="111"/>
      <c r="F2686" s="111"/>
      <c r="G2686" s="111"/>
      <c r="H2686" s="111"/>
      <c r="I2686" s="111"/>
      <c r="J2686" s="111"/>
      <c r="K2686" s="111"/>
      <c r="L2686" s="111"/>
      <c r="M2686" s="111"/>
      <c r="N2686" s="111"/>
      <c r="O2686" s="111"/>
      <c r="P2686" s="111"/>
      <c r="Q2686" s="111"/>
      <c r="R2686" s="111"/>
      <c r="S2686" s="111"/>
      <c r="T2686" s="111"/>
      <c r="U2686" s="111"/>
      <c r="V2686" s="111"/>
      <c r="W2686" s="1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  <c r="BT2686" s="11"/>
      <c r="BU2686" s="11"/>
      <c r="BV2686" s="11"/>
      <c r="BW2686" s="11"/>
      <c r="BX2686" s="11"/>
      <c r="BY2686" s="11"/>
      <c r="BZ2686" s="11"/>
    </row>
    <row r="2687" spans="1:78" s="45" customFormat="1" x14ac:dyDescent="0.2">
      <c r="A2687" s="111"/>
      <c r="B2687" s="111"/>
      <c r="C2687" s="111"/>
      <c r="D2687" s="111"/>
      <c r="E2687" s="111"/>
      <c r="F2687" s="111"/>
      <c r="G2687" s="111"/>
      <c r="H2687" s="111"/>
      <c r="I2687" s="111"/>
      <c r="J2687" s="111"/>
      <c r="K2687" s="111"/>
      <c r="L2687" s="111"/>
      <c r="M2687" s="111"/>
      <c r="N2687" s="111"/>
      <c r="O2687" s="111"/>
      <c r="P2687" s="111"/>
      <c r="Q2687" s="111"/>
      <c r="R2687" s="111"/>
      <c r="S2687" s="111"/>
      <c r="T2687" s="111"/>
      <c r="U2687" s="111"/>
      <c r="V2687" s="111"/>
      <c r="W2687" s="1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  <c r="BT2687" s="11"/>
      <c r="BU2687" s="11"/>
      <c r="BV2687" s="11"/>
      <c r="BW2687" s="11"/>
      <c r="BX2687" s="11"/>
      <c r="BY2687" s="11"/>
      <c r="BZ2687" s="11"/>
    </row>
    <row r="2688" spans="1:78" s="45" customFormat="1" x14ac:dyDescent="0.2">
      <c r="A2688" s="111"/>
      <c r="B2688" s="111"/>
      <c r="C2688" s="111"/>
      <c r="D2688" s="111"/>
      <c r="E2688" s="111"/>
      <c r="F2688" s="111"/>
      <c r="G2688" s="111"/>
      <c r="H2688" s="111"/>
      <c r="I2688" s="111"/>
      <c r="J2688" s="111"/>
      <c r="K2688" s="111"/>
      <c r="L2688" s="111"/>
      <c r="M2688" s="111"/>
      <c r="N2688" s="111"/>
      <c r="O2688" s="111"/>
      <c r="P2688" s="111"/>
      <c r="Q2688" s="111"/>
      <c r="R2688" s="111"/>
      <c r="S2688" s="111"/>
      <c r="T2688" s="111"/>
      <c r="U2688" s="111"/>
      <c r="V2688" s="111"/>
      <c r="W2688" s="1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  <c r="BT2688" s="11"/>
      <c r="BU2688" s="11"/>
      <c r="BV2688" s="11"/>
      <c r="BW2688" s="11"/>
      <c r="BX2688" s="11"/>
      <c r="BY2688" s="11"/>
      <c r="BZ2688" s="11"/>
    </row>
    <row r="2689" spans="1:78" s="45" customFormat="1" x14ac:dyDescent="0.2">
      <c r="A2689" s="111"/>
      <c r="B2689" s="111"/>
      <c r="C2689" s="111"/>
      <c r="D2689" s="111"/>
      <c r="E2689" s="111"/>
      <c r="F2689" s="111"/>
      <c r="G2689" s="111"/>
      <c r="H2689" s="111"/>
      <c r="I2689" s="111"/>
      <c r="J2689" s="111"/>
      <c r="K2689" s="111"/>
      <c r="L2689" s="111"/>
      <c r="M2689" s="111"/>
      <c r="N2689" s="111"/>
      <c r="O2689" s="111"/>
      <c r="P2689" s="111"/>
      <c r="Q2689" s="111"/>
      <c r="R2689" s="111"/>
      <c r="S2689" s="111"/>
      <c r="T2689" s="111"/>
      <c r="U2689" s="111"/>
      <c r="V2689" s="111"/>
      <c r="W2689" s="1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  <c r="BT2689" s="11"/>
      <c r="BU2689" s="11"/>
      <c r="BV2689" s="11"/>
      <c r="BW2689" s="11"/>
      <c r="BX2689" s="11"/>
      <c r="BY2689" s="11"/>
      <c r="BZ2689" s="11"/>
    </row>
    <row r="2690" spans="1:78" s="45" customFormat="1" x14ac:dyDescent="0.2">
      <c r="A2690" s="111"/>
      <c r="B2690" s="111"/>
      <c r="C2690" s="111"/>
      <c r="D2690" s="111"/>
      <c r="E2690" s="111"/>
      <c r="F2690" s="111"/>
      <c r="G2690" s="111"/>
      <c r="H2690" s="111"/>
      <c r="I2690" s="111"/>
      <c r="J2690" s="111"/>
      <c r="K2690" s="111"/>
      <c r="L2690" s="111"/>
      <c r="M2690" s="111"/>
      <c r="N2690" s="111"/>
      <c r="O2690" s="111"/>
      <c r="P2690" s="111"/>
      <c r="Q2690" s="111"/>
      <c r="R2690" s="111"/>
      <c r="S2690" s="111"/>
      <c r="T2690" s="111"/>
      <c r="U2690" s="111"/>
      <c r="V2690" s="111"/>
      <c r="W2690" s="1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  <c r="BT2690" s="11"/>
      <c r="BU2690" s="11"/>
      <c r="BV2690" s="11"/>
      <c r="BW2690" s="11"/>
      <c r="BX2690" s="11"/>
      <c r="BY2690" s="11"/>
      <c r="BZ2690" s="11"/>
    </row>
    <row r="2691" spans="1:78" s="45" customFormat="1" x14ac:dyDescent="0.2">
      <c r="A2691" s="111"/>
      <c r="B2691" s="111"/>
      <c r="C2691" s="111"/>
      <c r="D2691" s="111"/>
      <c r="E2691" s="111"/>
      <c r="F2691" s="111"/>
      <c r="G2691" s="111"/>
      <c r="H2691" s="111"/>
      <c r="I2691" s="111"/>
      <c r="J2691" s="111"/>
      <c r="K2691" s="111"/>
      <c r="L2691" s="111"/>
      <c r="M2691" s="111"/>
      <c r="N2691" s="111"/>
      <c r="O2691" s="111"/>
      <c r="P2691" s="111"/>
      <c r="Q2691" s="111"/>
      <c r="R2691" s="111"/>
      <c r="S2691" s="111"/>
      <c r="T2691" s="111"/>
      <c r="U2691" s="111"/>
      <c r="V2691" s="111"/>
      <c r="W2691" s="1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  <c r="BT2691" s="11"/>
      <c r="BU2691" s="11"/>
      <c r="BV2691" s="11"/>
      <c r="BW2691" s="11"/>
      <c r="BX2691" s="11"/>
      <c r="BY2691" s="11"/>
      <c r="BZ2691" s="11"/>
    </row>
    <row r="2692" spans="1:78" s="45" customFormat="1" x14ac:dyDescent="0.2">
      <c r="A2692" s="111"/>
      <c r="B2692" s="111"/>
      <c r="C2692" s="111"/>
      <c r="D2692" s="111"/>
      <c r="E2692" s="111"/>
      <c r="F2692" s="111"/>
      <c r="G2692" s="111"/>
      <c r="H2692" s="111"/>
      <c r="I2692" s="111"/>
      <c r="J2692" s="111"/>
      <c r="K2692" s="111"/>
      <c r="L2692" s="111"/>
      <c r="M2692" s="111"/>
      <c r="N2692" s="111"/>
      <c r="O2692" s="111"/>
      <c r="P2692" s="111"/>
      <c r="Q2692" s="111"/>
      <c r="R2692" s="111"/>
      <c r="S2692" s="111"/>
      <c r="T2692" s="111"/>
      <c r="U2692" s="111"/>
      <c r="V2692" s="111"/>
      <c r="W2692" s="1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  <c r="BT2692" s="11"/>
      <c r="BU2692" s="11"/>
      <c r="BV2692" s="11"/>
      <c r="BW2692" s="11"/>
      <c r="BX2692" s="11"/>
      <c r="BY2692" s="11"/>
      <c r="BZ2692" s="11"/>
    </row>
    <row r="2693" spans="1:78" s="45" customFormat="1" x14ac:dyDescent="0.2">
      <c r="A2693" s="111"/>
      <c r="B2693" s="111"/>
      <c r="C2693" s="111"/>
      <c r="D2693" s="111"/>
      <c r="E2693" s="111"/>
      <c r="F2693" s="111"/>
      <c r="G2693" s="111"/>
      <c r="H2693" s="111"/>
      <c r="I2693" s="111"/>
      <c r="J2693" s="111"/>
      <c r="K2693" s="111"/>
      <c r="L2693" s="111"/>
      <c r="M2693" s="111"/>
      <c r="N2693" s="111"/>
      <c r="O2693" s="111"/>
      <c r="P2693" s="111"/>
      <c r="Q2693" s="111"/>
      <c r="R2693" s="111"/>
      <c r="S2693" s="111"/>
      <c r="T2693" s="111"/>
      <c r="U2693" s="111"/>
      <c r="V2693" s="111"/>
      <c r="W2693" s="1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  <c r="BT2693" s="11"/>
      <c r="BU2693" s="11"/>
      <c r="BV2693" s="11"/>
      <c r="BW2693" s="11"/>
      <c r="BX2693" s="11"/>
      <c r="BY2693" s="11"/>
      <c r="BZ2693" s="11"/>
    </row>
    <row r="2694" spans="1:78" s="45" customFormat="1" x14ac:dyDescent="0.2">
      <c r="A2694" s="111"/>
      <c r="B2694" s="111"/>
      <c r="C2694" s="111"/>
      <c r="D2694" s="111"/>
      <c r="E2694" s="111"/>
      <c r="F2694" s="111"/>
      <c r="G2694" s="111"/>
      <c r="H2694" s="111"/>
      <c r="I2694" s="111"/>
      <c r="J2694" s="111"/>
      <c r="K2694" s="111"/>
      <c r="L2694" s="111"/>
      <c r="M2694" s="111"/>
      <c r="N2694" s="111"/>
      <c r="O2694" s="111"/>
      <c r="P2694" s="111"/>
      <c r="Q2694" s="111"/>
      <c r="R2694" s="111"/>
      <c r="S2694" s="111"/>
      <c r="T2694" s="111"/>
      <c r="U2694" s="111"/>
      <c r="V2694" s="111"/>
      <c r="W2694" s="1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  <c r="BT2694" s="11"/>
      <c r="BU2694" s="11"/>
      <c r="BV2694" s="11"/>
      <c r="BW2694" s="11"/>
      <c r="BX2694" s="11"/>
      <c r="BY2694" s="11"/>
      <c r="BZ2694" s="11"/>
    </row>
    <row r="2695" spans="1:78" s="45" customFormat="1" x14ac:dyDescent="0.2">
      <c r="A2695" s="111"/>
      <c r="B2695" s="111"/>
      <c r="C2695" s="111"/>
      <c r="D2695" s="111"/>
      <c r="E2695" s="111"/>
      <c r="F2695" s="111"/>
      <c r="G2695" s="111"/>
      <c r="H2695" s="111"/>
      <c r="I2695" s="111"/>
      <c r="J2695" s="111"/>
      <c r="K2695" s="111"/>
      <c r="L2695" s="111"/>
      <c r="M2695" s="111"/>
      <c r="N2695" s="111"/>
      <c r="O2695" s="111"/>
      <c r="P2695" s="111"/>
      <c r="Q2695" s="111"/>
      <c r="R2695" s="111"/>
      <c r="S2695" s="111"/>
      <c r="T2695" s="111"/>
      <c r="U2695" s="111"/>
      <c r="V2695" s="111"/>
      <c r="W2695" s="1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  <c r="BT2695" s="11"/>
      <c r="BU2695" s="11"/>
      <c r="BV2695" s="11"/>
      <c r="BW2695" s="11"/>
      <c r="BX2695" s="11"/>
      <c r="BY2695" s="11"/>
      <c r="BZ2695" s="11"/>
    </row>
    <row r="2696" spans="1:78" s="45" customFormat="1" x14ac:dyDescent="0.2">
      <c r="A2696" s="111"/>
      <c r="B2696" s="111"/>
      <c r="C2696" s="111"/>
      <c r="D2696" s="111"/>
      <c r="E2696" s="111"/>
      <c r="F2696" s="111"/>
      <c r="G2696" s="111"/>
      <c r="H2696" s="111"/>
      <c r="I2696" s="111"/>
      <c r="J2696" s="111"/>
      <c r="K2696" s="111"/>
      <c r="L2696" s="111"/>
      <c r="M2696" s="111"/>
      <c r="N2696" s="111"/>
      <c r="O2696" s="111"/>
      <c r="P2696" s="111"/>
      <c r="Q2696" s="111"/>
      <c r="R2696" s="111"/>
      <c r="S2696" s="111"/>
      <c r="T2696" s="111"/>
      <c r="U2696" s="111"/>
      <c r="V2696" s="111"/>
      <c r="W2696" s="1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  <c r="BT2696" s="11"/>
      <c r="BU2696" s="11"/>
      <c r="BV2696" s="11"/>
      <c r="BW2696" s="11"/>
      <c r="BX2696" s="11"/>
      <c r="BY2696" s="11"/>
      <c r="BZ2696" s="11"/>
    </row>
    <row r="2697" spans="1:78" s="45" customFormat="1" x14ac:dyDescent="0.2">
      <c r="A2697" s="111"/>
      <c r="B2697" s="111"/>
      <c r="C2697" s="111"/>
      <c r="D2697" s="111"/>
      <c r="E2697" s="111"/>
      <c r="F2697" s="111"/>
      <c r="G2697" s="111"/>
      <c r="H2697" s="111"/>
      <c r="I2697" s="111"/>
      <c r="J2697" s="111"/>
      <c r="K2697" s="111"/>
      <c r="L2697" s="111"/>
      <c r="M2697" s="111"/>
      <c r="N2697" s="111"/>
      <c r="O2697" s="111"/>
      <c r="P2697" s="111"/>
      <c r="Q2697" s="111"/>
      <c r="R2697" s="111"/>
      <c r="S2697" s="111"/>
      <c r="T2697" s="111"/>
      <c r="U2697" s="111"/>
      <c r="V2697" s="111"/>
      <c r="W2697" s="1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  <c r="BT2697" s="11"/>
      <c r="BU2697" s="11"/>
      <c r="BV2697" s="11"/>
      <c r="BW2697" s="11"/>
      <c r="BX2697" s="11"/>
      <c r="BY2697" s="11"/>
      <c r="BZ2697" s="11"/>
    </row>
    <row r="2698" spans="1:78" s="45" customFormat="1" x14ac:dyDescent="0.2">
      <c r="A2698" s="111"/>
      <c r="B2698" s="111"/>
      <c r="C2698" s="111"/>
      <c r="D2698" s="111"/>
      <c r="E2698" s="111"/>
      <c r="F2698" s="111"/>
      <c r="G2698" s="111"/>
      <c r="H2698" s="111"/>
      <c r="I2698" s="111"/>
      <c r="J2698" s="111"/>
      <c r="K2698" s="111"/>
      <c r="L2698" s="111"/>
      <c r="M2698" s="111"/>
      <c r="N2698" s="111"/>
      <c r="O2698" s="111"/>
      <c r="P2698" s="111"/>
      <c r="Q2698" s="111"/>
      <c r="R2698" s="111"/>
      <c r="S2698" s="111"/>
      <c r="T2698" s="111"/>
      <c r="U2698" s="111"/>
      <c r="V2698" s="111"/>
      <c r="W2698" s="1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  <c r="BT2698" s="11"/>
      <c r="BU2698" s="11"/>
      <c r="BV2698" s="11"/>
      <c r="BW2698" s="11"/>
      <c r="BX2698" s="11"/>
      <c r="BY2698" s="11"/>
      <c r="BZ2698" s="11"/>
    </row>
    <row r="2699" spans="1:78" s="45" customFormat="1" x14ac:dyDescent="0.2">
      <c r="A2699" s="111"/>
      <c r="B2699" s="111"/>
      <c r="C2699" s="111"/>
      <c r="D2699" s="111"/>
      <c r="E2699" s="111"/>
      <c r="F2699" s="111"/>
      <c r="G2699" s="111"/>
      <c r="H2699" s="111"/>
      <c r="I2699" s="111"/>
      <c r="J2699" s="111"/>
      <c r="K2699" s="111"/>
      <c r="L2699" s="111"/>
      <c r="M2699" s="111"/>
      <c r="N2699" s="111"/>
      <c r="O2699" s="111"/>
      <c r="P2699" s="111"/>
      <c r="Q2699" s="111"/>
      <c r="R2699" s="111"/>
      <c r="S2699" s="111"/>
      <c r="T2699" s="111"/>
      <c r="U2699" s="111"/>
      <c r="V2699" s="111"/>
      <c r="W2699" s="1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  <c r="BT2699" s="11"/>
      <c r="BU2699" s="11"/>
      <c r="BV2699" s="11"/>
      <c r="BW2699" s="11"/>
      <c r="BX2699" s="11"/>
      <c r="BY2699" s="11"/>
      <c r="BZ2699" s="11"/>
    </row>
    <row r="2700" spans="1:78" s="45" customFormat="1" x14ac:dyDescent="0.2">
      <c r="A2700" s="111"/>
      <c r="B2700" s="111"/>
      <c r="C2700" s="111"/>
      <c r="D2700" s="111"/>
      <c r="E2700" s="111"/>
      <c r="F2700" s="111"/>
      <c r="G2700" s="111"/>
      <c r="H2700" s="111"/>
      <c r="I2700" s="111"/>
      <c r="J2700" s="111"/>
      <c r="K2700" s="111"/>
      <c r="L2700" s="111"/>
      <c r="M2700" s="111"/>
      <c r="N2700" s="111"/>
      <c r="O2700" s="111"/>
      <c r="P2700" s="111"/>
      <c r="Q2700" s="111"/>
      <c r="R2700" s="111"/>
      <c r="S2700" s="111"/>
      <c r="T2700" s="111"/>
      <c r="U2700" s="111"/>
      <c r="V2700" s="111"/>
      <c r="W2700" s="1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</row>
    <row r="2701" spans="1:78" s="45" customFormat="1" x14ac:dyDescent="0.2">
      <c r="A2701" s="111"/>
      <c r="B2701" s="111"/>
      <c r="C2701" s="111"/>
      <c r="D2701" s="111"/>
      <c r="E2701" s="111"/>
      <c r="F2701" s="111"/>
      <c r="G2701" s="111"/>
      <c r="H2701" s="111"/>
      <c r="I2701" s="111"/>
      <c r="J2701" s="111"/>
      <c r="K2701" s="111"/>
      <c r="L2701" s="111"/>
      <c r="M2701" s="111"/>
      <c r="N2701" s="111"/>
      <c r="O2701" s="111"/>
      <c r="P2701" s="111"/>
      <c r="Q2701" s="111"/>
      <c r="R2701" s="111"/>
      <c r="S2701" s="111"/>
      <c r="T2701" s="111"/>
      <c r="U2701" s="111"/>
      <c r="V2701" s="111"/>
      <c r="W2701" s="1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  <c r="BT2701" s="11"/>
      <c r="BU2701" s="11"/>
      <c r="BV2701" s="11"/>
      <c r="BW2701" s="11"/>
      <c r="BX2701" s="11"/>
      <c r="BY2701" s="11"/>
      <c r="BZ2701" s="11"/>
    </row>
    <row r="2702" spans="1:78" s="45" customFormat="1" x14ac:dyDescent="0.2">
      <c r="A2702" s="111"/>
      <c r="B2702" s="111"/>
      <c r="C2702" s="111"/>
      <c r="D2702" s="111"/>
      <c r="E2702" s="111"/>
      <c r="F2702" s="111"/>
      <c r="G2702" s="111"/>
      <c r="H2702" s="111"/>
      <c r="I2702" s="111"/>
      <c r="J2702" s="111"/>
      <c r="K2702" s="111"/>
      <c r="L2702" s="111"/>
      <c r="M2702" s="111"/>
      <c r="N2702" s="111"/>
      <c r="O2702" s="111"/>
      <c r="P2702" s="111"/>
      <c r="Q2702" s="111"/>
      <c r="R2702" s="111"/>
      <c r="S2702" s="111"/>
      <c r="T2702" s="111"/>
      <c r="U2702" s="111"/>
      <c r="V2702" s="111"/>
      <c r="W2702" s="1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  <c r="BT2702" s="11"/>
      <c r="BU2702" s="11"/>
      <c r="BV2702" s="11"/>
      <c r="BW2702" s="11"/>
      <c r="BX2702" s="11"/>
      <c r="BY2702" s="11"/>
      <c r="BZ2702" s="11"/>
    </row>
    <row r="2703" spans="1:78" s="45" customFormat="1" x14ac:dyDescent="0.2">
      <c r="A2703" s="111"/>
      <c r="B2703" s="111"/>
      <c r="C2703" s="111"/>
      <c r="D2703" s="111"/>
      <c r="E2703" s="111"/>
      <c r="F2703" s="111"/>
      <c r="G2703" s="111"/>
      <c r="H2703" s="111"/>
      <c r="I2703" s="111"/>
      <c r="J2703" s="111"/>
      <c r="K2703" s="111"/>
      <c r="L2703" s="111"/>
      <c r="M2703" s="111"/>
      <c r="N2703" s="111"/>
      <c r="O2703" s="111"/>
      <c r="P2703" s="111"/>
      <c r="Q2703" s="111"/>
      <c r="R2703" s="111"/>
      <c r="S2703" s="111"/>
      <c r="T2703" s="111"/>
      <c r="U2703" s="111"/>
      <c r="V2703" s="111"/>
      <c r="W2703" s="1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  <c r="BT2703" s="11"/>
      <c r="BU2703" s="11"/>
      <c r="BV2703" s="11"/>
      <c r="BW2703" s="11"/>
      <c r="BX2703" s="11"/>
      <c r="BY2703" s="11"/>
      <c r="BZ2703" s="11"/>
    </row>
    <row r="2704" spans="1:78" s="45" customFormat="1" x14ac:dyDescent="0.2">
      <c r="A2704" s="111"/>
      <c r="B2704" s="111"/>
      <c r="C2704" s="111"/>
      <c r="D2704" s="111"/>
      <c r="E2704" s="111"/>
      <c r="F2704" s="111"/>
      <c r="G2704" s="111"/>
      <c r="H2704" s="111"/>
      <c r="I2704" s="111"/>
      <c r="J2704" s="111"/>
      <c r="K2704" s="111"/>
      <c r="L2704" s="111"/>
      <c r="M2704" s="111"/>
      <c r="N2704" s="111"/>
      <c r="O2704" s="111"/>
      <c r="P2704" s="111"/>
      <c r="Q2704" s="111"/>
      <c r="R2704" s="111"/>
      <c r="S2704" s="111"/>
      <c r="T2704" s="111"/>
      <c r="U2704" s="111"/>
      <c r="V2704" s="111"/>
      <c r="W2704" s="1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  <c r="BT2704" s="11"/>
      <c r="BU2704" s="11"/>
      <c r="BV2704" s="11"/>
      <c r="BW2704" s="11"/>
      <c r="BX2704" s="11"/>
      <c r="BY2704" s="11"/>
      <c r="BZ2704" s="11"/>
    </row>
    <row r="2705" spans="1:78" s="45" customFormat="1" x14ac:dyDescent="0.2">
      <c r="A2705" s="111"/>
      <c r="B2705" s="111"/>
      <c r="C2705" s="111"/>
      <c r="D2705" s="111"/>
      <c r="E2705" s="111"/>
      <c r="F2705" s="111"/>
      <c r="G2705" s="111"/>
      <c r="H2705" s="111"/>
      <c r="I2705" s="111"/>
      <c r="J2705" s="111"/>
      <c r="K2705" s="111"/>
      <c r="L2705" s="111"/>
      <c r="M2705" s="111"/>
      <c r="N2705" s="111"/>
      <c r="O2705" s="111"/>
      <c r="P2705" s="111"/>
      <c r="Q2705" s="111"/>
      <c r="R2705" s="111"/>
      <c r="S2705" s="111"/>
      <c r="T2705" s="111"/>
      <c r="U2705" s="111"/>
      <c r="V2705" s="111"/>
      <c r="W2705" s="1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  <c r="BT2705" s="11"/>
      <c r="BU2705" s="11"/>
      <c r="BV2705" s="11"/>
      <c r="BW2705" s="11"/>
      <c r="BX2705" s="11"/>
      <c r="BY2705" s="11"/>
      <c r="BZ2705" s="11"/>
    </row>
    <row r="2706" spans="1:78" s="45" customFormat="1" x14ac:dyDescent="0.2">
      <c r="A2706" s="111"/>
      <c r="B2706" s="111"/>
      <c r="C2706" s="111"/>
      <c r="D2706" s="111"/>
      <c r="E2706" s="111"/>
      <c r="F2706" s="111"/>
      <c r="G2706" s="111"/>
      <c r="H2706" s="111"/>
      <c r="I2706" s="111"/>
      <c r="J2706" s="111"/>
      <c r="K2706" s="111"/>
      <c r="L2706" s="111"/>
      <c r="M2706" s="111"/>
      <c r="N2706" s="111"/>
      <c r="O2706" s="111"/>
      <c r="P2706" s="111"/>
      <c r="Q2706" s="111"/>
      <c r="R2706" s="111"/>
      <c r="S2706" s="111"/>
      <c r="T2706" s="111"/>
      <c r="U2706" s="111"/>
      <c r="V2706" s="111"/>
      <c r="W2706" s="1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  <c r="BT2706" s="11"/>
      <c r="BU2706" s="11"/>
      <c r="BV2706" s="11"/>
      <c r="BW2706" s="11"/>
      <c r="BX2706" s="11"/>
      <c r="BY2706" s="11"/>
      <c r="BZ2706" s="11"/>
    </row>
    <row r="2707" spans="1:78" s="45" customFormat="1" x14ac:dyDescent="0.2">
      <c r="A2707" s="111"/>
      <c r="B2707" s="111"/>
      <c r="C2707" s="111"/>
      <c r="D2707" s="111"/>
      <c r="E2707" s="111"/>
      <c r="F2707" s="111"/>
      <c r="G2707" s="111"/>
      <c r="H2707" s="111"/>
      <c r="I2707" s="111"/>
      <c r="J2707" s="111"/>
      <c r="K2707" s="111"/>
      <c r="L2707" s="111"/>
      <c r="M2707" s="111"/>
      <c r="N2707" s="111"/>
      <c r="O2707" s="111"/>
      <c r="P2707" s="111"/>
      <c r="Q2707" s="111"/>
      <c r="R2707" s="111"/>
      <c r="S2707" s="111"/>
      <c r="T2707" s="111"/>
      <c r="U2707" s="111"/>
      <c r="V2707" s="111"/>
      <c r="W2707" s="1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  <c r="BT2707" s="11"/>
      <c r="BU2707" s="11"/>
      <c r="BV2707" s="11"/>
      <c r="BW2707" s="11"/>
      <c r="BX2707" s="11"/>
      <c r="BY2707" s="11"/>
      <c r="BZ2707" s="11"/>
    </row>
    <row r="2708" spans="1:78" s="45" customFormat="1" x14ac:dyDescent="0.2">
      <c r="A2708" s="111"/>
      <c r="B2708" s="111"/>
      <c r="C2708" s="111"/>
      <c r="D2708" s="111"/>
      <c r="E2708" s="111"/>
      <c r="F2708" s="111"/>
      <c r="G2708" s="111"/>
      <c r="H2708" s="111"/>
      <c r="I2708" s="111"/>
      <c r="J2708" s="111"/>
      <c r="K2708" s="111"/>
      <c r="L2708" s="111"/>
      <c r="M2708" s="111"/>
      <c r="N2708" s="111"/>
      <c r="O2708" s="111"/>
      <c r="P2708" s="111"/>
      <c r="Q2708" s="111"/>
      <c r="R2708" s="111"/>
      <c r="S2708" s="111"/>
      <c r="T2708" s="111"/>
      <c r="U2708" s="111"/>
      <c r="V2708" s="111"/>
      <c r="W2708" s="1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  <c r="BT2708" s="11"/>
      <c r="BU2708" s="11"/>
      <c r="BV2708" s="11"/>
      <c r="BW2708" s="11"/>
      <c r="BX2708" s="11"/>
      <c r="BY2708" s="11"/>
      <c r="BZ2708" s="11"/>
    </row>
    <row r="2709" spans="1:78" s="45" customFormat="1" x14ac:dyDescent="0.2">
      <c r="A2709" s="111"/>
      <c r="B2709" s="111"/>
      <c r="C2709" s="111"/>
      <c r="D2709" s="111"/>
      <c r="E2709" s="111"/>
      <c r="F2709" s="111"/>
      <c r="G2709" s="111"/>
      <c r="H2709" s="111"/>
      <c r="I2709" s="111"/>
      <c r="J2709" s="111"/>
      <c r="K2709" s="111"/>
      <c r="L2709" s="111"/>
      <c r="M2709" s="111"/>
      <c r="N2709" s="111"/>
      <c r="O2709" s="111"/>
      <c r="P2709" s="111"/>
      <c r="Q2709" s="111"/>
      <c r="R2709" s="111"/>
      <c r="S2709" s="111"/>
      <c r="T2709" s="111"/>
      <c r="U2709" s="111"/>
      <c r="V2709" s="111"/>
      <c r="W2709" s="1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  <c r="BT2709" s="11"/>
      <c r="BU2709" s="11"/>
      <c r="BV2709" s="11"/>
      <c r="BW2709" s="11"/>
      <c r="BX2709" s="11"/>
      <c r="BY2709" s="11"/>
      <c r="BZ2709" s="11"/>
    </row>
    <row r="2710" spans="1:78" s="45" customFormat="1" x14ac:dyDescent="0.2">
      <c r="A2710" s="111"/>
      <c r="B2710" s="111"/>
      <c r="C2710" s="111"/>
      <c r="D2710" s="111"/>
      <c r="E2710" s="111"/>
      <c r="F2710" s="111"/>
      <c r="G2710" s="111"/>
      <c r="H2710" s="111"/>
      <c r="I2710" s="111"/>
      <c r="J2710" s="111"/>
      <c r="K2710" s="111"/>
      <c r="L2710" s="111"/>
      <c r="M2710" s="111"/>
      <c r="N2710" s="111"/>
      <c r="O2710" s="111"/>
      <c r="P2710" s="111"/>
      <c r="Q2710" s="111"/>
      <c r="R2710" s="111"/>
      <c r="S2710" s="111"/>
      <c r="T2710" s="111"/>
      <c r="U2710" s="111"/>
      <c r="V2710" s="111"/>
      <c r="W2710" s="1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  <c r="BT2710" s="11"/>
      <c r="BU2710" s="11"/>
      <c r="BV2710" s="11"/>
      <c r="BW2710" s="11"/>
      <c r="BX2710" s="11"/>
      <c r="BY2710" s="11"/>
      <c r="BZ2710" s="11"/>
    </row>
    <row r="2711" spans="1:78" s="45" customFormat="1" x14ac:dyDescent="0.2">
      <c r="A2711" s="111"/>
      <c r="B2711" s="111"/>
      <c r="C2711" s="111"/>
      <c r="D2711" s="111"/>
      <c r="E2711" s="111"/>
      <c r="F2711" s="111"/>
      <c r="G2711" s="111"/>
      <c r="H2711" s="111"/>
      <c r="I2711" s="111"/>
      <c r="J2711" s="111"/>
      <c r="K2711" s="111"/>
      <c r="L2711" s="111"/>
      <c r="M2711" s="111"/>
      <c r="N2711" s="111"/>
      <c r="O2711" s="111"/>
      <c r="P2711" s="111"/>
      <c r="Q2711" s="111"/>
      <c r="R2711" s="111"/>
      <c r="S2711" s="111"/>
      <c r="T2711" s="111"/>
      <c r="U2711" s="111"/>
      <c r="V2711" s="111"/>
      <c r="W2711" s="1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  <c r="BT2711" s="11"/>
      <c r="BU2711" s="11"/>
      <c r="BV2711" s="11"/>
      <c r="BW2711" s="11"/>
      <c r="BX2711" s="11"/>
      <c r="BY2711" s="11"/>
      <c r="BZ2711" s="11"/>
    </row>
    <row r="2712" spans="1:78" s="45" customFormat="1" x14ac:dyDescent="0.2">
      <c r="A2712" s="111"/>
      <c r="B2712" s="111"/>
      <c r="C2712" s="111"/>
      <c r="D2712" s="111"/>
      <c r="E2712" s="111"/>
      <c r="F2712" s="111"/>
      <c r="G2712" s="111"/>
      <c r="H2712" s="111"/>
      <c r="I2712" s="111"/>
      <c r="J2712" s="111"/>
      <c r="K2712" s="111"/>
      <c r="L2712" s="111"/>
      <c r="M2712" s="111"/>
      <c r="N2712" s="111"/>
      <c r="O2712" s="111"/>
      <c r="P2712" s="111"/>
      <c r="Q2712" s="111"/>
      <c r="R2712" s="111"/>
      <c r="S2712" s="111"/>
      <c r="T2712" s="111"/>
      <c r="U2712" s="111"/>
      <c r="V2712" s="111"/>
      <c r="W2712" s="1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  <c r="BT2712" s="11"/>
      <c r="BU2712" s="11"/>
      <c r="BV2712" s="11"/>
      <c r="BW2712" s="11"/>
      <c r="BX2712" s="11"/>
      <c r="BY2712" s="11"/>
      <c r="BZ2712" s="11"/>
    </row>
    <row r="2713" spans="1:78" s="45" customFormat="1" x14ac:dyDescent="0.2">
      <c r="A2713" s="111"/>
      <c r="B2713" s="111"/>
      <c r="C2713" s="111"/>
      <c r="D2713" s="111"/>
      <c r="E2713" s="111"/>
      <c r="F2713" s="111"/>
      <c r="G2713" s="111"/>
      <c r="H2713" s="111"/>
      <c r="I2713" s="111"/>
      <c r="J2713" s="111"/>
      <c r="K2713" s="111"/>
      <c r="L2713" s="111"/>
      <c r="M2713" s="111"/>
      <c r="N2713" s="111"/>
      <c r="O2713" s="111"/>
      <c r="P2713" s="111"/>
      <c r="Q2713" s="111"/>
      <c r="R2713" s="111"/>
      <c r="S2713" s="111"/>
      <c r="T2713" s="111"/>
      <c r="U2713" s="111"/>
      <c r="V2713" s="111"/>
      <c r="W2713" s="1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  <c r="BT2713" s="11"/>
      <c r="BU2713" s="11"/>
      <c r="BV2713" s="11"/>
      <c r="BW2713" s="11"/>
      <c r="BX2713" s="11"/>
      <c r="BY2713" s="11"/>
      <c r="BZ2713" s="11"/>
    </row>
    <row r="2714" spans="1:78" s="45" customFormat="1" x14ac:dyDescent="0.2">
      <c r="A2714" s="111"/>
      <c r="B2714" s="111"/>
      <c r="C2714" s="111"/>
      <c r="D2714" s="111"/>
      <c r="E2714" s="111"/>
      <c r="F2714" s="111"/>
      <c r="G2714" s="111"/>
      <c r="H2714" s="111"/>
      <c r="I2714" s="111"/>
      <c r="J2714" s="111"/>
      <c r="K2714" s="111"/>
      <c r="L2714" s="111"/>
      <c r="M2714" s="111"/>
      <c r="N2714" s="111"/>
      <c r="O2714" s="111"/>
      <c r="P2714" s="111"/>
      <c r="Q2714" s="111"/>
      <c r="R2714" s="111"/>
      <c r="S2714" s="111"/>
      <c r="T2714" s="111"/>
      <c r="U2714" s="111"/>
      <c r="V2714" s="111"/>
      <c r="W2714" s="1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  <c r="BT2714" s="11"/>
      <c r="BU2714" s="11"/>
      <c r="BV2714" s="11"/>
      <c r="BW2714" s="11"/>
      <c r="BX2714" s="11"/>
      <c r="BY2714" s="11"/>
      <c r="BZ2714" s="11"/>
    </row>
    <row r="2715" spans="1:78" s="45" customFormat="1" x14ac:dyDescent="0.2">
      <c r="A2715" s="111"/>
      <c r="B2715" s="111"/>
      <c r="C2715" s="111"/>
      <c r="D2715" s="111"/>
      <c r="E2715" s="111"/>
      <c r="F2715" s="111"/>
      <c r="G2715" s="111"/>
      <c r="H2715" s="111"/>
      <c r="I2715" s="111"/>
      <c r="J2715" s="111"/>
      <c r="K2715" s="111"/>
      <c r="L2715" s="111"/>
      <c r="M2715" s="111"/>
      <c r="N2715" s="111"/>
      <c r="O2715" s="111"/>
      <c r="P2715" s="111"/>
      <c r="Q2715" s="111"/>
      <c r="R2715" s="111"/>
      <c r="S2715" s="111"/>
      <c r="T2715" s="111"/>
      <c r="U2715" s="111"/>
      <c r="V2715" s="111"/>
      <c r="W2715" s="1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  <c r="BT2715" s="11"/>
      <c r="BU2715" s="11"/>
      <c r="BV2715" s="11"/>
      <c r="BW2715" s="11"/>
      <c r="BX2715" s="11"/>
      <c r="BY2715" s="11"/>
      <c r="BZ2715" s="11"/>
    </row>
    <row r="2716" spans="1:78" s="45" customFormat="1" x14ac:dyDescent="0.2">
      <c r="A2716" s="111"/>
      <c r="B2716" s="111"/>
      <c r="C2716" s="111"/>
      <c r="D2716" s="111"/>
      <c r="E2716" s="111"/>
      <c r="F2716" s="111"/>
      <c r="G2716" s="111"/>
      <c r="H2716" s="111"/>
      <c r="I2716" s="111"/>
      <c r="J2716" s="111"/>
      <c r="K2716" s="111"/>
      <c r="L2716" s="111"/>
      <c r="M2716" s="111"/>
      <c r="N2716" s="111"/>
      <c r="O2716" s="111"/>
      <c r="P2716" s="111"/>
      <c r="Q2716" s="111"/>
      <c r="R2716" s="111"/>
      <c r="S2716" s="111"/>
      <c r="T2716" s="111"/>
      <c r="U2716" s="111"/>
      <c r="V2716" s="111"/>
      <c r="W2716" s="1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  <c r="BT2716" s="11"/>
      <c r="BU2716" s="11"/>
      <c r="BV2716" s="11"/>
      <c r="BW2716" s="11"/>
      <c r="BX2716" s="11"/>
      <c r="BY2716" s="11"/>
      <c r="BZ2716" s="11"/>
    </row>
    <row r="2717" spans="1:78" s="45" customFormat="1" x14ac:dyDescent="0.2">
      <c r="A2717" s="111"/>
      <c r="B2717" s="111"/>
      <c r="C2717" s="111"/>
      <c r="D2717" s="111"/>
      <c r="E2717" s="111"/>
      <c r="F2717" s="111"/>
      <c r="G2717" s="111"/>
      <c r="H2717" s="111"/>
      <c r="I2717" s="111"/>
      <c r="J2717" s="111"/>
      <c r="K2717" s="111"/>
      <c r="L2717" s="111"/>
      <c r="M2717" s="111"/>
      <c r="N2717" s="111"/>
      <c r="O2717" s="111"/>
      <c r="P2717" s="111"/>
      <c r="Q2717" s="111"/>
      <c r="R2717" s="111"/>
      <c r="S2717" s="111"/>
      <c r="T2717" s="111"/>
      <c r="U2717" s="111"/>
      <c r="V2717" s="111"/>
      <c r="W2717" s="1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  <c r="BT2717" s="11"/>
      <c r="BU2717" s="11"/>
      <c r="BV2717" s="11"/>
      <c r="BW2717" s="11"/>
      <c r="BX2717" s="11"/>
      <c r="BY2717" s="11"/>
      <c r="BZ2717" s="11"/>
    </row>
    <row r="2718" spans="1:78" s="45" customFormat="1" x14ac:dyDescent="0.2">
      <c r="A2718" s="111"/>
      <c r="B2718" s="111"/>
      <c r="C2718" s="111"/>
      <c r="D2718" s="111"/>
      <c r="E2718" s="111"/>
      <c r="F2718" s="111"/>
      <c r="G2718" s="111"/>
      <c r="H2718" s="111"/>
      <c r="I2718" s="111"/>
      <c r="J2718" s="111"/>
      <c r="K2718" s="111"/>
      <c r="L2718" s="111"/>
      <c r="M2718" s="111"/>
      <c r="N2718" s="111"/>
      <c r="O2718" s="111"/>
      <c r="P2718" s="111"/>
      <c r="Q2718" s="111"/>
      <c r="R2718" s="111"/>
      <c r="S2718" s="111"/>
      <c r="T2718" s="111"/>
      <c r="U2718" s="111"/>
      <c r="V2718" s="111"/>
      <c r="W2718" s="1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  <c r="BT2718" s="11"/>
      <c r="BU2718" s="11"/>
      <c r="BV2718" s="11"/>
      <c r="BW2718" s="11"/>
      <c r="BX2718" s="11"/>
      <c r="BY2718" s="11"/>
      <c r="BZ2718" s="11"/>
    </row>
    <row r="2719" spans="1:78" s="45" customFormat="1" x14ac:dyDescent="0.2">
      <c r="A2719" s="111"/>
      <c r="B2719" s="111"/>
      <c r="C2719" s="111"/>
      <c r="D2719" s="111"/>
      <c r="E2719" s="111"/>
      <c r="F2719" s="111"/>
      <c r="G2719" s="111"/>
      <c r="H2719" s="111"/>
      <c r="I2719" s="111"/>
      <c r="J2719" s="111"/>
      <c r="K2719" s="111"/>
      <c r="L2719" s="111"/>
      <c r="M2719" s="111"/>
      <c r="N2719" s="111"/>
      <c r="O2719" s="111"/>
      <c r="P2719" s="111"/>
      <c r="Q2719" s="111"/>
      <c r="R2719" s="111"/>
      <c r="S2719" s="111"/>
      <c r="T2719" s="111"/>
      <c r="U2719" s="111"/>
      <c r="V2719" s="111"/>
      <c r="W2719" s="1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  <c r="BT2719" s="11"/>
      <c r="BU2719" s="11"/>
      <c r="BV2719" s="11"/>
      <c r="BW2719" s="11"/>
      <c r="BX2719" s="11"/>
      <c r="BY2719" s="11"/>
      <c r="BZ2719" s="11"/>
    </row>
    <row r="2720" spans="1:78" s="45" customFormat="1" x14ac:dyDescent="0.2">
      <c r="A2720" s="111"/>
      <c r="B2720" s="111"/>
      <c r="C2720" s="111"/>
      <c r="D2720" s="111"/>
      <c r="E2720" s="111"/>
      <c r="F2720" s="111"/>
      <c r="G2720" s="111"/>
      <c r="H2720" s="111"/>
      <c r="I2720" s="111"/>
      <c r="J2720" s="111"/>
      <c r="K2720" s="111"/>
      <c r="L2720" s="111"/>
      <c r="M2720" s="111"/>
      <c r="N2720" s="111"/>
      <c r="O2720" s="111"/>
      <c r="P2720" s="111"/>
      <c r="Q2720" s="111"/>
      <c r="R2720" s="111"/>
      <c r="S2720" s="111"/>
      <c r="T2720" s="111"/>
      <c r="U2720" s="111"/>
      <c r="V2720" s="111"/>
      <c r="W2720" s="1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  <c r="BT2720" s="11"/>
      <c r="BU2720" s="11"/>
      <c r="BV2720" s="11"/>
      <c r="BW2720" s="11"/>
      <c r="BX2720" s="11"/>
      <c r="BY2720" s="11"/>
      <c r="BZ2720" s="11"/>
    </row>
    <row r="2721" spans="1:78" s="45" customFormat="1" x14ac:dyDescent="0.2">
      <c r="A2721" s="111"/>
      <c r="B2721" s="111"/>
      <c r="C2721" s="111"/>
      <c r="D2721" s="111"/>
      <c r="E2721" s="111"/>
      <c r="F2721" s="111"/>
      <c r="G2721" s="111"/>
      <c r="H2721" s="111"/>
      <c r="I2721" s="111"/>
      <c r="J2721" s="111"/>
      <c r="K2721" s="111"/>
      <c r="L2721" s="111"/>
      <c r="M2721" s="111"/>
      <c r="N2721" s="111"/>
      <c r="O2721" s="111"/>
      <c r="P2721" s="111"/>
      <c r="Q2721" s="111"/>
      <c r="R2721" s="111"/>
      <c r="S2721" s="111"/>
      <c r="T2721" s="111"/>
      <c r="U2721" s="111"/>
      <c r="V2721" s="111"/>
      <c r="W2721" s="1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  <c r="BT2721" s="11"/>
      <c r="BU2721" s="11"/>
      <c r="BV2721" s="11"/>
      <c r="BW2721" s="11"/>
      <c r="BX2721" s="11"/>
      <c r="BY2721" s="11"/>
      <c r="BZ2721" s="11"/>
    </row>
    <row r="2722" spans="1:78" s="45" customFormat="1" x14ac:dyDescent="0.2">
      <c r="A2722" s="111"/>
      <c r="B2722" s="111"/>
      <c r="C2722" s="111"/>
      <c r="D2722" s="111"/>
      <c r="E2722" s="111"/>
      <c r="F2722" s="111"/>
      <c r="G2722" s="111"/>
      <c r="H2722" s="111"/>
      <c r="I2722" s="111"/>
      <c r="J2722" s="111"/>
      <c r="K2722" s="111"/>
      <c r="L2722" s="111"/>
      <c r="M2722" s="111"/>
      <c r="N2722" s="111"/>
      <c r="O2722" s="111"/>
      <c r="P2722" s="111"/>
      <c r="Q2722" s="111"/>
      <c r="R2722" s="111"/>
      <c r="S2722" s="111"/>
      <c r="T2722" s="111"/>
      <c r="U2722" s="111"/>
      <c r="V2722" s="111"/>
      <c r="W2722" s="1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  <c r="BT2722" s="11"/>
      <c r="BU2722" s="11"/>
      <c r="BV2722" s="11"/>
      <c r="BW2722" s="11"/>
      <c r="BX2722" s="11"/>
      <c r="BY2722" s="11"/>
      <c r="BZ2722" s="11"/>
    </row>
    <row r="2723" spans="1:78" s="45" customFormat="1" x14ac:dyDescent="0.2">
      <c r="A2723" s="111"/>
      <c r="B2723" s="111"/>
      <c r="C2723" s="111"/>
      <c r="D2723" s="111"/>
      <c r="E2723" s="111"/>
      <c r="F2723" s="111"/>
      <c r="G2723" s="111"/>
      <c r="H2723" s="111"/>
      <c r="I2723" s="111"/>
      <c r="J2723" s="111"/>
      <c r="K2723" s="111"/>
      <c r="L2723" s="111"/>
      <c r="M2723" s="111"/>
      <c r="N2723" s="111"/>
      <c r="O2723" s="111"/>
      <c r="P2723" s="111"/>
      <c r="Q2723" s="111"/>
      <c r="R2723" s="111"/>
      <c r="S2723" s="111"/>
      <c r="T2723" s="111"/>
      <c r="U2723" s="111"/>
      <c r="V2723" s="111"/>
      <c r="W2723" s="1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  <c r="BT2723" s="11"/>
      <c r="BU2723" s="11"/>
      <c r="BV2723" s="11"/>
      <c r="BW2723" s="11"/>
      <c r="BX2723" s="11"/>
      <c r="BY2723" s="11"/>
      <c r="BZ2723" s="11"/>
    </row>
    <row r="2724" spans="1:78" s="45" customFormat="1" x14ac:dyDescent="0.2">
      <c r="A2724" s="111"/>
      <c r="B2724" s="111"/>
      <c r="C2724" s="111"/>
      <c r="D2724" s="111"/>
      <c r="E2724" s="111"/>
      <c r="F2724" s="111"/>
      <c r="G2724" s="111"/>
      <c r="H2724" s="111"/>
      <c r="I2724" s="111"/>
      <c r="J2724" s="111"/>
      <c r="K2724" s="111"/>
      <c r="L2724" s="111"/>
      <c r="M2724" s="111"/>
      <c r="N2724" s="111"/>
      <c r="O2724" s="111"/>
      <c r="P2724" s="111"/>
      <c r="Q2724" s="111"/>
      <c r="R2724" s="111"/>
      <c r="S2724" s="111"/>
      <c r="T2724" s="111"/>
      <c r="U2724" s="111"/>
      <c r="V2724" s="111"/>
      <c r="W2724" s="1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  <c r="BT2724" s="11"/>
      <c r="BU2724" s="11"/>
      <c r="BV2724" s="11"/>
      <c r="BW2724" s="11"/>
      <c r="BX2724" s="11"/>
      <c r="BY2724" s="11"/>
      <c r="BZ2724" s="11"/>
    </row>
    <row r="2725" spans="1:78" s="45" customFormat="1" x14ac:dyDescent="0.2">
      <c r="A2725" s="111"/>
      <c r="B2725" s="111"/>
      <c r="C2725" s="111"/>
      <c r="D2725" s="111"/>
      <c r="E2725" s="111"/>
      <c r="F2725" s="111"/>
      <c r="G2725" s="111"/>
      <c r="H2725" s="111"/>
      <c r="I2725" s="111"/>
      <c r="J2725" s="111"/>
      <c r="K2725" s="111"/>
      <c r="L2725" s="111"/>
      <c r="M2725" s="111"/>
      <c r="N2725" s="111"/>
      <c r="O2725" s="111"/>
      <c r="P2725" s="111"/>
      <c r="Q2725" s="111"/>
      <c r="R2725" s="111"/>
      <c r="S2725" s="111"/>
      <c r="T2725" s="111"/>
      <c r="U2725" s="111"/>
      <c r="V2725" s="111"/>
      <c r="W2725" s="1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  <c r="BT2725" s="11"/>
      <c r="BU2725" s="11"/>
      <c r="BV2725" s="11"/>
      <c r="BW2725" s="11"/>
      <c r="BX2725" s="11"/>
      <c r="BY2725" s="11"/>
      <c r="BZ2725" s="11"/>
    </row>
    <row r="2726" spans="1:78" s="45" customFormat="1" x14ac:dyDescent="0.2">
      <c r="A2726" s="111"/>
      <c r="B2726" s="111"/>
      <c r="C2726" s="111"/>
      <c r="D2726" s="111"/>
      <c r="E2726" s="111"/>
      <c r="F2726" s="111"/>
      <c r="G2726" s="111"/>
      <c r="H2726" s="111"/>
      <c r="I2726" s="111"/>
      <c r="J2726" s="111"/>
      <c r="K2726" s="111"/>
      <c r="L2726" s="111"/>
      <c r="M2726" s="111"/>
      <c r="N2726" s="111"/>
      <c r="O2726" s="111"/>
      <c r="P2726" s="111"/>
      <c r="Q2726" s="111"/>
      <c r="R2726" s="111"/>
      <c r="S2726" s="111"/>
      <c r="T2726" s="111"/>
      <c r="U2726" s="111"/>
      <c r="V2726" s="111"/>
      <c r="W2726" s="1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  <c r="BT2726" s="11"/>
      <c r="BU2726" s="11"/>
      <c r="BV2726" s="11"/>
      <c r="BW2726" s="11"/>
      <c r="BX2726" s="11"/>
      <c r="BY2726" s="11"/>
      <c r="BZ2726" s="11"/>
    </row>
    <row r="2727" spans="1:78" s="45" customFormat="1" x14ac:dyDescent="0.2">
      <c r="A2727" s="111"/>
      <c r="B2727" s="111"/>
      <c r="C2727" s="111"/>
      <c r="D2727" s="111"/>
      <c r="E2727" s="111"/>
      <c r="F2727" s="111"/>
      <c r="G2727" s="111"/>
      <c r="H2727" s="111"/>
      <c r="I2727" s="111"/>
      <c r="J2727" s="111"/>
      <c r="K2727" s="111"/>
      <c r="L2727" s="111"/>
      <c r="M2727" s="111"/>
      <c r="N2727" s="111"/>
      <c r="O2727" s="111"/>
      <c r="P2727" s="111"/>
      <c r="Q2727" s="111"/>
      <c r="R2727" s="111"/>
      <c r="S2727" s="111"/>
      <c r="T2727" s="111"/>
      <c r="U2727" s="111"/>
      <c r="V2727" s="111"/>
      <c r="W2727" s="1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  <c r="BT2727" s="11"/>
      <c r="BU2727" s="11"/>
      <c r="BV2727" s="11"/>
      <c r="BW2727" s="11"/>
      <c r="BX2727" s="11"/>
      <c r="BY2727" s="11"/>
      <c r="BZ2727" s="11"/>
    </row>
    <row r="2728" spans="1:78" s="45" customFormat="1" x14ac:dyDescent="0.2">
      <c r="A2728" s="111"/>
      <c r="B2728" s="111"/>
      <c r="C2728" s="111"/>
      <c r="D2728" s="111"/>
      <c r="E2728" s="111"/>
      <c r="F2728" s="111"/>
      <c r="G2728" s="111"/>
      <c r="H2728" s="111"/>
      <c r="I2728" s="111"/>
      <c r="J2728" s="111"/>
      <c r="K2728" s="111"/>
      <c r="L2728" s="111"/>
      <c r="M2728" s="111"/>
      <c r="N2728" s="111"/>
      <c r="O2728" s="111"/>
      <c r="P2728" s="111"/>
      <c r="Q2728" s="111"/>
      <c r="R2728" s="111"/>
      <c r="S2728" s="111"/>
      <c r="T2728" s="111"/>
      <c r="U2728" s="111"/>
      <c r="V2728" s="111"/>
      <c r="W2728" s="1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  <c r="BT2728" s="11"/>
      <c r="BU2728" s="11"/>
      <c r="BV2728" s="11"/>
      <c r="BW2728" s="11"/>
      <c r="BX2728" s="11"/>
      <c r="BY2728" s="11"/>
      <c r="BZ2728" s="11"/>
    </row>
    <row r="2729" spans="1:78" s="45" customFormat="1" x14ac:dyDescent="0.2">
      <c r="A2729" s="111"/>
      <c r="B2729" s="111"/>
      <c r="C2729" s="111"/>
      <c r="D2729" s="111"/>
      <c r="E2729" s="111"/>
      <c r="F2729" s="111"/>
      <c r="G2729" s="111"/>
      <c r="H2729" s="111"/>
      <c r="I2729" s="111"/>
      <c r="J2729" s="111"/>
      <c r="K2729" s="111"/>
      <c r="L2729" s="111"/>
      <c r="M2729" s="111"/>
      <c r="N2729" s="111"/>
      <c r="O2729" s="111"/>
      <c r="P2729" s="111"/>
      <c r="Q2729" s="111"/>
      <c r="R2729" s="111"/>
      <c r="S2729" s="111"/>
      <c r="T2729" s="111"/>
      <c r="U2729" s="111"/>
      <c r="V2729" s="111"/>
      <c r="W2729" s="1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  <c r="BT2729" s="11"/>
      <c r="BU2729" s="11"/>
      <c r="BV2729" s="11"/>
      <c r="BW2729" s="11"/>
      <c r="BX2729" s="11"/>
      <c r="BY2729" s="11"/>
      <c r="BZ2729" s="11"/>
    </row>
    <row r="2730" spans="1:78" s="45" customFormat="1" x14ac:dyDescent="0.2">
      <c r="A2730" s="111"/>
      <c r="B2730" s="111"/>
      <c r="C2730" s="111"/>
      <c r="D2730" s="111"/>
      <c r="E2730" s="111"/>
      <c r="F2730" s="111"/>
      <c r="G2730" s="111"/>
      <c r="H2730" s="111"/>
      <c r="I2730" s="111"/>
      <c r="J2730" s="111"/>
      <c r="K2730" s="111"/>
      <c r="L2730" s="111"/>
      <c r="M2730" s="111"/>
      <c r="N2730" s="111"/>
      <c r="O2730" s="111"/>
      <c r="P2730" s="111"/>
      <c r="Q2730" s="111"/>
      <c r="R2730" s="111"/>
      <c r="S2730" s="111"/>
      <c r="T2730" s="111"/>
      <c r="U2730" s="111"/>
      <c r="V2730" s="111"/>
      <c r="W2730" s="1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  <c r="BT2730" s="11"/>
      <c r="BU2730" s="11"/>
      <c r="BV2730" s="11"/>
      <c r="BW2730" s="11"/>
      <c r="BX2730" s="11"/>
      <c r="BY2730" s="11"/>
      <c r="BZ2730" s="11"/>
    </row>
    <row r="2731" spans="1:78" s="45" customFormat="1" x14ac:dyDescent="0.2">
      <c r="A2731" s="111"/>
      <c r="B2731" s="111"/>
      <c r="C2731" s="111"/>
      <c r="D2731" s="111"/>
      <c r="E2731" s="111"/>
      <c r="F2731" s="111"/>
      <c r="G2731" s="111"/>
      <c r="H2731" s="111"/>
      <c r="I2731" s="111"/>
      <c r="J2731" s="111"/>
      <c r="K2731" s="111"/>
      <c r="L2731" s="111"/>
      <c r="M2731" s="111"/>
      <c r="N2731" s="111"/>
      <c r="O2731" s="111"/>
      <c r="P2731" s="111"/>
      <c r="Q2731" s="111"/>
      <c r="R2731" s="111"/>
      <c r="S2731" s="111"/>
      <c r="T2731" s="111"/>
      <c r="U2731" s="111"/>
      <c r="V2731" s="111"/>
      <c r="W2731" s="1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  <c r="BT2731" s="11"/>
      <c r="BU2731" s="11"/>
      <c r="BV2731" s="11"/>
      <c r="BW2731" s="11"/>
      <c r="BX2731" s="11"/>
      <c r="BY2731" s="11"/>
      <c r="BZ2731" s="11"/>
    </row>
    <row r="2732" spans="1:78" s="45" customFormat="1" x14ac:dyDescent="0.2">
      <c r="A2732" s="111"/>
      <c r="B2732" s="111"/>
      <c r="C2732" s="111"/>
      <c r="D2732" s="111"/>
      <c r="E2732" s="111"/>
      <c r="F2732" s="111"/>
      <c r="G2732" s="111"/>
      <c r="H2732" s="111"/>
      <c r="I2732" s="111"/>
      <c r="J2732" s="111"/>
      <c r="K2732" s="111"/>
      <c r="L2732" s="111"/>
      <c r="M2732" s="111"/>
      <c r="N2732" s="111"/>
      <c r="O2732" s="111"/>
      <c r="P2732" s="111"/>
      <c r="Q2732" s="111"/>
      <c r="R2732" s="111"/>
      <c r="S2732" s="111"/>
      <c r="T2732" s="111"/>
      <c r="U2732" s="111"/>
      <c r="V2732" s="111"/>
      <c r="W2732" s="1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  <c r="BT2732" s="11"/>
      <c r="BU2732" s="11"/>
      <c r="BV2732" s="11"/>
      <c r="BW2732" s="11"/>
      <c r="BX2732" s="11"/>
      <c r="BY2732" s="11"/>
      <c r="BZ2732" s="11"/>
    </row>
    <row r="2733" spans="1:78" s="45" customFormat="1" x14ac:dyDescent="0.2">
      <c r="A2733" s="111"/>
      <c r="B2733" s="111"/>
      <c r="C2733" s="111"/>
      <c r="D2733" s="111"/>
      <c r="E2733" s="111"/>
      <c r="F2733" s="111"/>
      <c r="G2733" s="111"/>
      <c r="H2733" s="111"/>
      <c r="I2733" s="111"/>
      <c r="J2733" s="111"/>
      <c r="K2733" s="111"/>
      <c r="L2733" s="111"/>
      <c r="M2733" s="111"/>
      <c r="N2733" s="111"/>
      <c r="O2733" s="111"/>
      <c r="P2733" s="111"/>
      <c r="Q2733" s="111"/>
      <c r="R2733" s="111"/>
      <c r="S2733" s="111"/>
      <c r="T2733" s="111"/>
      <c r="U2733" s="111"/>
      <c r="V2733" s="111"/>
      <c r="W2733" s="1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  <c r="BT2733" s="11"/>
      <c r="BU2733" s="11"/>
      <c r="BV2733" s="11"/>
      <c r="BW2733" s="11"/>
      <c r="BX2733" s="11"/>
      <c r="BY2733" s="11"/>
      <c r="BZ2733" s="11"/>
    </row>
    <row r="2734" spans="1:78" s="45" customFormat="1" x14ac:dyDescent="0.2">
      <c r="A2734" s="111"/>
      <c r="B2734" s="111"/>
      <c r="C2734" s="111"/>
      <c r="D2734" s="111"/>
      <c r="E2734" s="111"/>
      <c r="F2734" s="111"/>
      <c r="G2734" s="111"/>
      <c r="H2734" s="111"/>
      <c r="I2734" s="111"/>
      <c r="J2734" s="111"/>
      <c r="K2734" s="111"/>
      <c r="L2734" s="111"/>
      <c r="M2734" s="111"/>
      <c r="N2734" s="111"/>
      <c r="O2734" s="111"/>
      <c r="P2734" s="111"/>
      <c r="Q2734" s="111"/>
      <c r="R2734" s="111"/>
      <c r="S2734" s="111"/>
      <c r="T2734" s="111"/>
      <c r="U2734" s="111"/>
      <c r="V2734" s="111"/>
      <c r="W2734" s="1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  <c r="BT2734" s="11"/>
      <c r="BU2734" s="11"/>
      <c r="BV2734" s="11"/>
      <c r="BW2734" s="11"/>
      <c r="BX2734" s="11"/>
      <c r="BY2734" s="11"/>
      <c r="BZ2734" s="11"/>
    </row>
    <row r="2735" spans="1:78" s="45" customFormat="1" x14ac:dyDescent="0.2">
      <c r="A2735" s="111"/>
      <c r="B2735" s="111"/>
      <c r="C2735" s="111"/>
      <c r="D2735" s="111"/>
      <c r="E2735" s="111"/>
      <c r="F2735" s="111"/>
      <c r="G2735" s="111"/>
      <c r="H2735" s="111"/>
      <c r="I2735" s="111"/>
      <c r="J2735" s="111"/>
      <c r="K2735" s="111"/>
      <c r="L2735" s="111"/>
      <c r="M2735" s="111"/>
      <c r="N2735" s="111"/>
      <c r="O2735" s="111"/>
      <c r="P2735" s="111"/>
      <c r="Q2735" s="111"/>
      <c r="R2735" s="111"/>
      <c r="S2735" s="111"/>
      <c r="T2735" s="111"/>
      <c r="U2735" s="111"/>
      <c r="V2735" s="111"/>
      <c r="W2735" s="1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  <c r="BT2735" s="11"/>
      <c r="BU2735" s="11"/>
      <c r="BV2735" s="11"/>
      <c r="BW2735" s="11"/>
      <c r="BX2735" s="11"/>
      <c r="BY2735" s="11"/>
      <c r="BZ2735" s="11"/>
    </row>
    <row r="2736" spans="1:78" s="45" customFormat="1" x14ac:dyDescent="0.2">
      <c r="A2736" s="111"/>
      <c r="B2736" s="111"/>
      <c r="C2736" s="111"/>
      <c r="D2736" s="111"/>
      <c r="E2736" s="111"/>
      <c r="F2736" s="111"/>
      <c r="G2736" s="111"/>
      <c r="H2736" s="111"/>
      <c r="I2736" s="111"/>
      <c r="J2736" s="111"/>
      <c r="K2736" s="111"/>
      <c r="L2736" s="111"/>
      <c r="M2736" s="111"/>
      <c r="N2736" s="111"/>
      <c r="O2736" s="111"/>
      <c r="P2736" s="111"/>
      <c r="Q2736" s="111"/>
      <c r="R2736" s="111"/>
      <c r="S2736" s="111"/>
      <c r="T2736" s="111"/>
      <c r="U2736" s="111"/>
      <c r="V2736" s="111"/>
      <c r="W2736" s="1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  <c r="BT2736" s="11"/>
      <c r="BU2736" s="11"/>
      <c r="BV2736" s="11"/>
      <c r="BW2736" s="11"/>
      <c r="BX2736" s="11"/>
      <c r="BY2736" s="11"/>
      <c r="BZ2736" s="11"/>
    </row>
    <row r="2737" spans="1:78" s="45" customFormat="1" x14ac:dyDescent="0.2">
      <c r="A2737" s="111"/>
      <c r="B2737" s="111"/>
      <c r="C2737" s="111"/>
      <c r="D2737" s="111"/>
      <c r="E2737" s="111"/>
      <c r="F2737" s="111"/>
      <c r="G2737" s="111"/>
      <c r="H2737" s="111"/>
      <c r="I2737" s="111"/>
      <c r="J2737" s="111"/>
      <c r="K2737" s="111"/>
      <c r="L2737" s="111"/>
      <c r="M2737" s="111"/>
      <c r="N2737" s="111"/>
      <c r="O2737" s="111"/>
      <c r="P2737" s="111"/>
      <c r="Q2737" s="111"/>
      <c r="R2737" s="111"/>
      <c r="S2737" s="111"/>
      <c r="T2737" s="111"/>
      <c r="U2737" s="111"/>
      <c r="V2737" s="111"/>
      <c r="W2737" s="1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  <c r="BT2737" s="11"/>
      <c r="BU2737" s="11"/>
      <c r="BV2737" s="11"/>
      <c r="BW2737" s="11"/>
      <c r="BX2737" s="11"/>
      <c r="BY2737" s="11"/>
      <c r="BZ2737" s="11"/>
    </row>
    <row r="2738" spans="1:78" s="45" customFormat="1" x14ac:dyDescent="0.2">
      <c r="A2738" s="111"/>
      <c r="B2738" s="111"/>
      <c r="C2738" s="111"/>
      <c r="D2738" s="111"/>
      <c r="E2738" s="111"/>
      <c r="F2738" s="111"/>
      <c r="G2738" s="111"/>
      <c r="H2738" s="111"/>
      <c r="I2738" s="111"/>
      <c r="J2738" s="111"/>
      <c r="K2738" s="111"/>
      <c r="L2738" s="111"/>
      <c r="M2738" s="111"/>
      <c r="N2738" s="111"/>
      <c r="O2738" s="111"/>
      <c r="P2738" s="111"/>
      <c r="Q2738" s="111"/>
      <c r="R2738" s="111"/>
      <c r="S2738" s="111"/>
      <c r="T2738" s="111"/>
      <c r="U2738" s="111"/>
      <c r="V2738" s="111"/>
      <c r="W2738" s="1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  <c r="BT2738" s="11"/>
      <c r="BU2738" s="11"/>
      <c r="BV2738" s="11"/>
      <c r="BW2738" s="11"/>
      <c r="BX2738" s="11"/>
      <c r="BY2738" s="11"/>
      <c r="BZ2738" s="11"/>
    </row>
    <row r="2739" spans="1:78" s="45" customFormat="1" x14ac:dyDescent="0.2">
      <c r="A2739" s="111"/>
      <c r="B2739" s="111"/>
      <c r="C2739" s="111"/>
      <c r="D2739" s="111"/>
      <c r="E2739" s="111"/>
      <c r="F2739" s="111"/>
      <c r="G2739" s="111"/>
      <c r="H2739" s="111"/>
      <c r="I2739" s="111"/>
      <c r="J2739" s="111"/>
      <c r="K2739" s="111"/>
      <c r="L2739" s="111"/>
      <c r="M2739" s="111"/>
      <c r="N2739" s="111"/>
      <c r="O2739" s="111"/>
      <c r="P2739" s="111"/>
      <c r="Q2739" s="111"/>
      <c r="R2739" s="111"/>
      <c r="S2739" s="111"/>
      <c r="T2739" s="111"/>
      <c r="U2739" s="111"/>
      <c r="V2739" s="111"/>
      <c r="W2739" s="1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  <c r="BT2739" s="11"/>
      <c r="BU2739" s="11"/>
      <c r="BV2739" s="11"/>
      <c r="BW2739" s="11"/>
      <c r="BX2739" s="11"/>
      <c r="BY2739" s="11"/>
      <c r="BZ2739" s="11"/>
    </row>
    <row r="2740" spans="1:78" s="45" customFormat="1" x14ac:dyDescent="0.2">
      <c r="A2740" s="111"/>
      <c r="B2740" s="111"/>
      <c r="C2740" s="111"/>
      <c r="D2740" s="111"/>
      <c r="E2740" s="111"/>
      <c r="F2740" s="111"/>
      <c r="G2740" s="111"/>
      <c r="H2740" s="111"/>
      <c r="I2740" s="111"/>
      <c r="J2740" s="111"/>
      <c r="K2740" s="111"/>
      <c r="L2740" s="111"/>
      <c r="M2740" s="111"/>
      <c r="N2740" s="111"/>
      <c r="O2740" s="111"/>
      <c r="P2740" s="111"/>
      <c r="Q2740" s="111"/>
      <c r="R2740" s="111"/>
      <c r="S2740" s="111"/>
      <c r="T2740" s="111"/>
      <c r="U2740" s="111"/>
      <c r="V2740" s="111"/>
      <c r="W2740" s="1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  <c r="BT2740" s="11"/>
      <c r="BU2740" s="11"/>
      <c r="BV2740" s="11"/>
      <c r="BW2740" s="11"/>
      <c r="BX2740" s="11"/>
      <c r="BY2740" s="11"/>
      <c r="BZ2740" s="11"/>
    </row>
    <row r="2741" spans="1:78" s="45" customFormat="1" x14ac:dyDescent="0.2">
      <c r="A2741" s="111"/>
      <c r="B2741" s="111"/>
      <c r="C2741" s="111"/>
      <c r="D2741" s="111"/>
      <c r="E2741" s="111"/>
      <c r="F2741" s="111"/>
      <c r="G2741" s="111"/>
      <c r="H2741" s="111"/>
      <c r="I2741" s="111"/>
      <c r="J2741" s="111"/>
      <c r="K2741" s="111"/>
      <c r="L2741" s="111"/>
      <c r="M2741" s="111"/>
      <c r="N2741" s="111"/>
      <c r="O2741" s="111"/>
      <c r="P2741" s="111"/>
      <c r="Q2741" s="111"/>
      <c r="R2741" s="111"/>
      <c r="S2741" s="111"/>
      <c r="T2741" s="111"/>
      <c r="U2741" s="111"/>
      <c r="V2741" s="111"/>
      <c r="W2741" s="1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  <c r="BT2741" s="11"/>
      <c r="BU2741" s="11"/>
      <c r="BV2741" s="11"/>
      <c r="BW2741" s="11"/>
      <c r="BX2741" s="11"/>
      <c r="BY2741" s="11"/>
      <c r="BZ2741" s="11"/>
    </row>
    <row r="2742" spans="1:78" s="45" customFormat="1" x14ac:dyDescent="0.2">
      <c r="A2742" s="111"/>
      <c r="B2742" s="111"/>
      <c r="C2742" s="111"/>
      <c r="D2742" s="111"/>
      <c r="E2742" s="111"/>
      <c r="F2742" s="111"/>
      <c r="G2742" s="111"/>
      <c r="H2742" s="111"/>
      <c r="I2742" s="111"/>
      <c r="J2742" s="111"/>
      <c r="K2742" s="111"/>
      <c r="L2742" s="111"/>
      <c r="M2742" s="111"/>
      <c r="N2742" s="111"/>
      <c r="O2742" s="111"/>
      <c r="P2742" s="111"/>
      <c r="Q2742" s="111"/>
      <c r="R2742" s="111"/>
      <c r="S2742" s="111"/>
      <c r="T2742" s="111"/>
      <c r="U2742" s="111"/>
      <c r="V2742" s="111"/>
      <c r="W2742" s="1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  <c r="BT2742" s="11"/>
      <c r="BU2742" s="11"/>
      <c r="BV2742" s="11"/>
      <c r="BW2742" s="11"/>
      <c r="BX2742" s="11"/>
      <c r="BY2742" s="11"/>
      <c r="BZ2742" s="11"/>
    </row>
    <row r="2743" spans="1:78" s="45" customFormat="1" x14ac:dyDescent="0.2">
      <c r="A2743" s="111"/>
      <c r="B2743" s="111"/>
      <c r="C2743" s="111"/>
      <c r="D2743" s="111"/>
      <c r="E2743" s="111"/>
      <c r="F2743" s="111"/>
      <c r="G2743" s="111"/>
      <c r="H2743" s="111"/>
      <c r="I2743" s="111"/>
      <c r="J2743" s="111"/>
      <c r="K2743" s="111"/>
      <c r="L2743" s="111"/>
      <c r="M2743" s="111"/>
      <c r="N2743" s="111"/>
      <c r="O2743" s="111"/>
      <c r="P2743" s="111"/>
      <c r="Q2743" s="111"/>
      <c r="R2743" s="111"/>
      <c r="S2743" s="111"/>
      <c r="T2743" s="111"/>
      <c r="U2743" s="111"/>
      <c r="V2743" s="111"/>
      <c r="W2743" s="1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  <c r="BT2743" s="11"/>
      <c r="BU2743" s="11"/>
      <c r="BV2743" s="11"/>
      <c r="BW2743" s="11"/>
      <c r="BX2743" s="11"/>
      <c r="BY2743" s="11"/>
      <c r="BZ2743" s="11"/>
    </row>
    <row r="2744" spans="1:78" s="45" customFormat="1" x14ac:dyDescent="0.2">
      <c r="A2744" s="111"/>
      <c r="B2744" s="111"/>
      <c r="C2744" s="111"/>
      <c r="D2744" s="111"/>
      <c r="E2744" s="111"/>
      <c r="F2744" s="111"/>
      <c r="G2744" s="111"/>
      <c r="H2744" s="111"/>
      <c r="I2744" s="111"/>
      <c r="J2744" s="111"/>
      <c r="K2744" s="111"/>
      <c r="L2744" s="111"/>
      <c r="M2744" s="111"/>
      <c r="N2744" s="111"/>
      <c r="O2744" s="111"/>
      <c r="P2744" s="111"/>
      <c r="Q2744" s="111"/>
      <c r="R2744" s="111"/>
      <c r="S2744" s="111"/>
      <c r="T2744" s="111"/>
      <c r="U2744" s="111"/>
      <c r="V2744" s="111"/>
      <c r="W2744" s="1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</row>
    <row r="2745" spans="1:78" s="45" customFormat="1" x14ac:dyDescent="0.2">
      <c r="A2745" s="111"/>
      <c r="B2745" s="111"/>
      <c r="C2745" s="111"/>
      <c r="D2745" s="111"/>
      <c r="E2745" s="111"/>
      <c r="F2745" s="111"/>
      <c r="G2745" s="111"/>
      <c r="H2745" s="111"/>
      <c r="I2745" s="111"/>
      <c r="J2745" s="111"/>
      <c r="K2745" s="111"/>
      <c r="L2745" s="111"/>
      <c r="M2745" s="111"/>
      <c r="N2745" s="111"/>
      <c r="O2745" s="111"/>
      <c r="P2745" s="111"/>
      <c r="Q2745" s="111"/>
      <c r="R2745" s="111"/>
      <c r="S2745" s="111"/>
      <c r="T2745" s="111"/>
      <c r="U2745" s="111"/>
      <c r="V2745" s="111"/>
      <c r="W2745" s="1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</row>
    <row r="2746" spans="1:78" s="45" customFormat="1" x14ac:dyDescent="0.2">
      <c r="A2746" s="111"/>
      <c r="B2746" s="111"/>
      <c r="C2746" s="111"/>
      <c r="D2746" s="111"/>
      <c r="E2746" s="111"/>
      <c r="F2746" s="111"/>
      <c r="G2746" s="111"/>
      <c r="H2746" s="111"/>
      <c r="I2746" s="111"/>
      <c r="J2746" s="111"/>
      <c r="K2746" s="111"/>
      <c r="L2746" s="111"/>
      <c r="M2746" s="111"/>
      <c r="N2746" s="111"/>
      <c r="O2746" s="111"/>
      <c r="P2746" s="111"/>
      <c r="Q2746" s="111"/>
      <c r="R2746" s="111"/>
      <c r="S2746" s="111"/>
      <c r="T2746" s="111"/>
      <c r="U2746" s="111"/>
      <c r="V2746" s="111"/>
      <c r="W2746" s="1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  <c r="BT2746" s="11"/>
      <c r="BU2746" s="11"/>
      <c r="BV2746" s="11"/>
      <c r="BW2746" s="11"/>
      <c r="BX2746" s="11"/>
      <c r="BY2746" s="11"/>
      <c r="BZ2746" s="11"/>
    </row>
    <row r="2747" spans="1:78" s="45" customFormat="1" x14ac:dyDescent="0.2">
      <c r="A2747" s="111"/>
      <c r="B2747" s="111"/>
      <c r="C2747" s="111"/>
      <c r="D2747" s="111"/>
      <c r="E2747" s="111"/>
      <c r="F2747" s="111"/>
      <c r="G2747" s="111"/>
      <c r="H2747" s="111"/>
      <c r="I2747" s="111"/>
      <c r="J2747" s="111"/>
      <c r="K2747" s="111"/>
      <c r="L2747" s="111"/>
      <c r="M2747" s="111"/>
      <c r="N2747" s="111"/>
      <c r="O2747" s="111"/>
      <c r="P2747" s="111"/>
      <c r="Q2747" s="111"/>
      <c r="R2747" s="111"/>
      <c r="S2747" s="111"/>
      <c r="T2747" s="111"/>
      <c r="U2747" s="111"/>
      <c r="V2747" s="111"/>
      <c r="W2747" s="1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  <c r="BT2747" s="11"/>
      <c r="BU2747" s="11"/>
      <c r="BV2747" s="11"/>
      <c r="BW2747" s="11"/>
      <c r="BX2747" s="11"/>
      <c r="BY2747" s="11"/>
      <c r="BZ2747" s="11"/>
    </row>
    <row r="2748" spans="1:78" s="45" customFormat="1" x14ac:dyDescent="0.2">
      <c r="A2748" s="111"/>
      <c r="B2748" s="111"/>
      <c r="C2748" s="111"/>
      <c r="D2748" s="111"/>
      <c r="E2748" s="111"/>
      <c r="F2748" s="111"/>
      <c r="G2748" s="111"/>
      <c r="H2748" s="111"/>
      <c r="I2748" s="111"/>
      <c r="J2748" s="111"/>
      <c r="K2748" s="111"/>
      <c r="L2748" s="111"/>
      <c r="M2748" s="111"/>
      <c r="N2748" s="111"/>
      <c r="O2748" s="111"/>
      <c r="P2748" s="111"/>
      <c r="Q2748" s="111"/>
      <c r="R2748" s="111"/>
      <c r="S2748" s="111"/>
      <c r="T2748" s="111"/>
      <c r="U2748" s="111"/>
      <c r="V2748" s="111"/>
      <c r="W2748" s="1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  <c r="BT2748" s="11"/>
      <c r="BU2748" s="11"/>
      <c r="BV2748" s="11"/>
      <c r="BW2748" s="11"/>
      <c r="BX2748" s="11"/>
      <c r="BY2748" s="11"/>
      <c r="BZ2748" s="11"/>
    </row>
    <row r="2749" spans="1:78" s="45" customFormat="1" x14ac:dyDescent="0.2">
      <c r="A2749" s="111"/>
      <c r="B2749" s="111"/>
      <c r="C2749" s="111"/>
      <c r="D2749" s="111"/>
      <c r="E2749" s="111"/>
      <c r="F2749" s="111"/>
      <c r="G2749" s="111"/>
      <c r="H2749" s="111"/>
      <c r="I2749" s="111"/>
      <c r="J2749" s="111"/>
      <c r="K2749" s="111"/>
      <c r="L2749" s="111"/>
      <c r="M2749" s="111"/>
      <c r="N2749" s="111"/>
      <c r="O2749" s="111"/>
      <c r="P2749" s="111"/>
      <c r="Q2749" s="111"/>
      <c r="R2749" s="111"/>
      <c r="S2749" s="111"/>
      <c r="T2749" s="111"/>
      <c r="U2749" s="111"/>
      <c r="V2749" s="111"/>
      <c r="W2749" s="1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  <c r="BT2749" s="11"/>
      <c r="BU2749" s="11"/>
      <c r="BV2749" s="11"/>
      <c r="BW2749" s="11"/>
      <c r="BX2749" s="11"/>
      <c r="BY2749" s="11"/>
      <c r="BZ2749" s="11"/>
    </row>
    <row r="2750" spans="1:78" s="45" customFormat="1" x14ac:dyDescent="0.2">
      <c r="A2750" s="111"/>
      <c r="B2750" s="111"/>
      <c r="C2750" s="111"/>
      <c r="D2750" s="111"/>
      <c r="E2750" s="111"/>
      <c r="F2750" s="111"/>
      <c r="G2750" s="111"/>
      <c r="H2750" s="111"/>
      <c r="I2750" s="111"/>
      <c r="J2750" s="111"/>
      <c r="K2750" s="111"/>
      <c r="L2750" s="111"/>
      <c r="M2750" s="111"/>
      <c r="N2750" s="111"/>
      <c r="O2750" s="111"/>
      <c r="P2750" s="111"/>
      <c r="Q2750" s="111"/>
      <c r="R2750" s="111"/>
      <c r="S2750" s="111"/>
      <c r="T2750" s="111"/>
      <c r="U2750" s="111"/>
      <c r="V2750" s="111"/>
      <c r="W2750" s="1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  <c r="BT2750" s="11"/>
      <c r="BU2750" s="11"/>
      <c r="BV2750" s="11"/>
      <c r="BW2750" s="11"/>
      <c r="BX2750" s="11"/>
      <c r="BY2750" s="11"/>
      <c r="BZ2750" s="11"/>
    </row>
    <row r="2751" spans="1:78" s="45" customFormat="1" x14ac:dyDescent="0.2">
      <c r="A2751" s="111"/>
      <c r="B2751" s="111"/>
      <c r="C2751" s="111"/>
      <c r="D2751" s="111"/>
      <c r="E2751" s="111"/>
      <c r="F2751" s="111"/>
      <c r="G2751" s="111"/>
      <c r="H2751" s="111"/>
      <c r="I2751" s="111"/>
      <c r="J2751" s="111"/>
      <c r="K2751" s="111"/>
      <c r="L2751" s="111"/>
      <c r="M2751" s="111"/>
      <c r="N2751" s="111"/>
      <c r="O2751" s="111"/>
      <c r="P2751" s="111"/>
      <c r="Q2751" s="111"/>
      <c r="R2751" s="111"/>
      <c r="S2751" s="111"/>
      <c r="T2751" s="111"/>
      <c r="U2751" s="111"/>
      <c r="V2751" s="111"/>
      <c r="W2751" s="1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  <c r="BT2751" s="11"/>
      <c r="BU2751" s="11"/>
      <c r="BV2751" s="11"/>
      <c r="BW2751" s="11"/>
      <c r="BX2751" s="11"/>
      <c r="BY2751" s="11"/>
      <c r="BZ2751" s="11"/>
    </row>
    <row r="2752" spans="1:78" s="45" customFormat="1" x14ac:dyDescent="0.2">
      <c r="A2752" s="111"/>
      <c r="B2752" s="111"/>
      <c r="C2752" s="111"/>
      <c r="D2752" s="111"/>
      <c r="E2752" s="111"/>
      <c r="F2752" s="111"/>
      <c r="G2752" s="111"/>
      <c r="H2752" s="111"/>
      <c r="I2752" s="111"/>
      <c r="J2752" s="111"/>
      <c r="K2752" s="111"/>
      <c r="L2752" s="111"/>
      <c r="M2752" s="111"/>
      <c r="N2752" s="111"/>
      <c r="O2752" s="111"/>
      <c r="P2752" s="111"/>
      <c r="Q2752" s="111"/>
      <c r="R2752" s="111"/>
      <c r="S2752" s="111"/>
      <c r="T2752" s="111"/>
      <c r="U2752" s="111"/>
      <c r="V2752" s="111"/>
      <c r="W2752" s="1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  <c r="BT2752" s="11"/>
      <c r="BU2752" s="11"/>
      <c r="BV2752" s="11"/>
      <c r="BW2752" s="11"/>
      <c r="BX2752" s="11"/>
      <c r="BY2752" s="11"/>
      <c r="BZ2752" s="11"/>
    </row>
    <row r="2753" spans="1:78" s="45" customFormat="1" x14ac:dyDescent="0.2">
      <c r="A2753" s="111"/>
      <c r="B2753" s="111"/>
      <c r="C2753" s="111"/>
      <c r="D2753" s="111"/>
      <c r="E2753" s="111"/>
      <c r="F2753" s="111"/>
      <c r="G2753" s="111"/>
      <c r="H2753" s="111"/>
      <c r="I2753" s="111"/>
      <c r="J2753" s="111"/>
      <c r="K2753" s="111"/>
      <c r="L2753" s="111"/>
      <c r="M2753" s="111"/>
      <c r="N2753" s="111"/>
      <c r="O2753" s="111"/>
      <c r="P2753" s="111"/>
      <c r="Q2753" s="111"/>
      <c r="R2753" s="111"/>
      <c r="S2753" s="111"/>
      <c r="T2753" s="111"/>
      <c r="U2753" s="111"/>
      <c r="V2753" s="111"/>
      <c r="W2753" s="1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  <c r="BT2753" s="11"/>
      <c r="BU2753" s="11"/>
      <c r="BV2753" s="11"/>
      <c r="BW2753" s="11"/>
      <c r="BX2753" s="11"/>
      <c r="BY2753" s="11"/>
      <c r="BZ2753" s="11"/>
    </row>
    <row r="2754" spans="1:78" s="45" customFormat="1" x14ac:dyDescent="0.2">
      <c r="A2754" s="111"/>
      <c r="B2754" s="111"/>
      <c r="C2754" s="111"/>
      <c r="D2754" s="111"/>
      <c r="E2754" s="111"/>
      <c r="F2754" s="111"/>
      <c r="G2754" s="111"/>
      <c r="H2754" s="111"/>
      <c r="I2754" s="111"/>
      <c r="J2754" s="111"/>
      <c r="K2754" s="111"/>
      <c r="L2754" s="111"/>
      <c r="M2754" s="111"/>
      <c r="N2754" s="111"/>
      <c r="O2754" s="111"/>
      <c r="P2754" s="111"/>
      <c r="Q2754" s="111"/>
      <c r="R2754" s="111"/>
      <c r="S2754" s="111"/>
      <c r="T2754" s="111"/>
      <c r="U2754" s="111"/>
      <c r="V2754" s="111"/>
      <c r="W2754" s="1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  <c r="BT2754" s="11"/>
      <c r="BU2754" s="11"/>
      <c r="BV2754" s="11"/>
      <c r="BW2754" s="11"/>
      <c r="BX2754" s="11"/>
      <c r="BY2754" s="11"/>
      <c r="BZ2754" s="11"/>
    </row>
    <row r="2755" spans="1:78" s="45" customFormat="1" x14ac:dyDescent="0.2">
      <c r="A2755" s="111"/>
      <c r="B2755" s="111"/>
      <c r="C2755" s="111"/>
      <c r="D2755" s="111"/>
      <c r="E2755" s="111"/>
      <c r="F2755" s="111"/>
      <c r="G2755" s="111"/>
      <c r="H2755" s="111"/>
      <c r="I2755" s="111"/>
      <c r="J2755" s="111"/>
      <c r="K2755" s="111"/>
      <c r="L2755" s="111"/>
      <c r="M2755" s="111"/>
      <c r="N2755" s="111"/>
      <c r="O2755" s="111"/>
      <c r="P2755" s="111"/>
      <c r="Q2755" s="111"/>
      <c r="R2755" s="111"/>
      <c r="S2755" s="111"/>
      <c r="T2755" s="111"/>
      <c r="U2755" s="111"/>
      <c r="V2755" s="111"/>
      <c r="W2755" s="1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  <c r="BT2755" s="11"/>
      <c r="BU2755" s="11"/>
      <c r="BV2755" s="11"/>
      <c r="BW2755" s="11"/>
      <c r="BX2755" s="11"/>
      <c r="BY2755" s="11"/>
      <c r="BZ2755" s="11"/>
    </row>
    <row r="2756" spans="1:78" s="45" customFormat="1" x14ac:dyDescent="0.2">
      <c r="A2756" s="111"/>
      <c r="B2756" s="111"/>
      <c r="C2756" s="111"/>
      <c r="D2756" s="111"/>
      <c r="E2756" s="111"/>
      <c r="F2756" s="111"/>
      <c r="G2756" s="111"/>
      <c r="H2756" s="111"/>
      <c r="I2756" s="111"/>
      <c r="J2756" s="111"/>
      <c r="K2756" s="111"/>
      <c r="L2756" s="111"/>
      <c r="M2756" s="111"/>
      <c r="N2756" s="111"/>
      <c r="O2756" s="111"/>
      <c r="P2756" s="111"/>
      <c r="Q2756" s="111"/>
      <c r="R2756" s="111"/>
      <c r="S2756" s="111"/>
      <c r="T2756" s="111"/>
      <c r="U2756" s="111"/>
      <c r="V2756" s="111"/>
      <c r="W2756" s="1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  <c r="BT2756" s="11"/>
      <c r="BU2756" s="11"/>
      <c r="BV2756" s="11"/>
      <c r="BW2756" s="11"/>
      <c r="BX2756" s="11"/>
      <c r="BY2756" s="11"/>
      <c r="BZ2756" s="11"/>
    </row>
    <row r="2757" spans="1:78" s="45" customFormat="1" x14ac:dyDescent="0.2">
      <c r="A2757" s="111"/>
      <c r="B2757" s="111"/>
      <c r="C2757" s="111"/>
      <c r="D2757" s="111"/>
      <c r="E2757" s="111"/>
      <c r="F2757" s="111"/>
      <c r="G2757" s="111"/>
      <c r="H2757" s="111"/>
      <c r="I2757" s="111"/>
      <c r="J2757" s="111"/>
      <c r="K2757" s="111"/>
      <c r="L2757" s="111"/>
      <c r="M2757" s="111"/>
      <c r="N2757" s="111"/>
      <c r="O2757" s="111"/>
      <c r="P2757" s="111"/>
      <c r="Q2757" s="111"/>
      <c r="R2757" s="111"/>
      <c r="S2757" s="111"/>
      <c r="T2757" s="111"/>
      <c r="U2757" s="111"/>
      <c r="V2757" s="111"/>
      <c r="W2757" s="111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11"/>
      <c r="BS2757" s="11"/>
      <c r="BT2757" s="11"/>
      <c r="BU2757" s="11"/>
      <c r="BV2757" s="11"/>
      <c r="BW2757" s="11"/>
      <c r="BX2757" s="11"/>
      <c r="BY2757" s="11"/>
      <c r="BZ2757" s="11"/>
    </row>
    <row r="2758" spans="1:78" s="45" customFormat="1" x14ac:dyDescent="0.2">
      <c r="A2758" s="111"/>
      <c r="B2758" s="111"/>
      <c r="C2758" s="111"/>
      <c r="D2758" s="111"/>
      <c r="E2758" s="111"/>
      <c r="F2758" s="111"/>
      <c r="G2758" s="111"/>
      <c r="H2758" s="111"/>
      <c r="I2758" s="111"/>
      <c r="J2758" s="111"/>
      <c r="K2758" s="111"/>
      <c r="L2758" s="111"/>
      <c r="M2758" s="111"/>
      <c r="N2758" s="111"/>
      <c r="O2758" s="111"/>
      <c r="P2758" s="111"/>
      <c r="Q2758" s="111"/>
      <c r="R2758" s="111"/>
      <c r="S2758" s="111"/>
      <c r="T2758" s="111"/>
      <c r="U2758" s="111"/>
      <c r="V2758" s="111"/>
      <c r="W2758" s="1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1"/>
      <c r="BT2758" s="11"/>
      <c r="BU2758" s="11"/>
      <c r="BV2758" s="11"/>
      <c r="BW2758" s="11"/>
      <c r="BX2758" s="11"/>
      <c r="BY2758" s="11"/>
      <c r="BZ2758" s="11"/>
    </row>
    <row r="2759" spans="1:78" s="45" customFormat="1" x14ac:dyDescent="0.2">
      <c r="A2759" s="111"/>
      <c r="B2759" s="111"/>
      <c r="C2759" s="111"/>
      <c r="D2759" s="111"/>
      <c r="E2759" s="111"/>
      <c r="F2759" s="111"/>
      <c r="G2759" s="111"/>
      <c r="H2759" s="111"/>
      <c r="I2759" s="111"/>
      <c r="J2759" s="111"/>
      <c r="K2759" s="111"/>
      <c r="L2759" s="111"/>
      <c r="M2759" s="111"/>
      <c r="N2759" s="111"/>
      <c r="O2759" s="111"/>
      <c r="P2759" s="111"/>
      <c r="Q2759" s="111"/>
      <c r="R2759" s="111"/>
      <c r="S2759" s="111"/>
      <c r="T2759" s="111"/>
      <c r="U2759" s="111"/>
      <c r="V2759" s="111"/>
      <c r="W2759" s="111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11"/>
      <c r="BS2759" s="11"/>
      <c r="BT2759" s="11"/>
      <c r="BU2759" s="11"/>
      <c r="BV2759" s="11"/>
      <c r="BW2759" s="11"/>
      <c r="BX2759" s="11"/>
      <c r="BY2759" s="11"/>
      <c r="BZ2759" s="11"/>
    </row>
    <row r="2760" spans="1:78" s="45" customFormat="1" x14ac:dyDescent="0.2">
      <c r="A2760" s="111"/>
      <c r="B2760" s="111"/>
      <c r="C2760" s="111"/>
      <c r="D2760" s="111"/>
      <c r="E2760" s="111"/>
      <c r="F2760" s="111"/>
      <c r="G2760" s="111"/>
      <c r="H2760" s="111"/>
      <c r="I2760" s="111"/>
      <c r="J2760" s="111"/>
      <c r="K2760" s="111"/>
      <c r="L2760" s="111"/>
      <c r="M2760" s="111"/>
      <c r="N2760" s="111"/>
      <c r="O2760" s="111"/>
      <c r="P2760" s="111"/>
      <c r="Q2760" s="111"/>
      <c r="R2760" s="111"/>
      <c r="S2760" s="111"/>
      <c r="T2760" s="111"/>
      <c r="U2760" s="111"/>
      <c r="V2760" s="111"/>
      <c r="W2760" s="1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  <c r="BT2760" s="11"/>
      <c r="BU2760" s="11"/>
      <c r="BV2760" s="11"/>
      <c r="BW2760" s="11"/>
      <c r="BX2760" s="11"/>
      <c r="BY2760" s="11"/>
      <c r="BZ2760" s="11"/>
    </row>
    <row r="2761" spans="1:78" s="45" customFormat="1" x14ac:dyDescent="0.2">
      <c r="A2761" s="111"/>
      <c r="B2761" s="111"/>
      <c r="C2761" s="111"/>
      <c r="D2761" s="111"/>
      <c r="E2761" s="111"/>
      <c r="F2761" s="111"/>
      <c r="G2761" s="111"/>
      <c r="H2761" s="111"/>
      <c r="I2761" s="111"/>
      <c r="J2761" s="111"/>
      <c r="K2761" s="111"/>
      <c r="L2761" s="111"/>
      <c r="M2761" s="111"/>
      <c r="N2761" s="111"/>
      <c r="O2761" s="111"/>
      <c r="P2761" s="111"/>
      <c r="Q2761" s="111"/>
      <c r="R2761" s="111"/>
      <c r="S2761" s="111"/>
      <c r="T2761" s="111"/>
      <c r="U2761" s="111"/>
      <c r="V2761" s="111"/>
      <c r="W2761" s="111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11"/>
      <c r="BS2761" s="11"/>
      <c r="BT2761" s="11"/>
      <c r="BU2761" s="11"/>
      <c r="BV2761" s="11"/>
      <c r="BW2761" s="11"/>
      <c r="BX2761" s="11"/>
      <c r="BY2761" s="11"/>
      <c r="BZ2761" s="11"/>
    </row>
    <row r="2762" spans="1:78" s="45" customFormat="1" x14ac:dyDescent="0.2">
      <c r="A2762" s="111"/>
      <c r="B2762" s="111"/>
      <c r="C2762" s="111"/>
      <c r="D2762" s="111"/>
      <c r="E2762" s="111"/>
      <c r="F2762" s="111"/>
      <c r="G2762" s="111"/>
      <c r="H2762" s="111"/>
      <c r="I2762" s="111"/>
      <c r="J2762" s="111"/>
      <c r="K2762" s="111"/>
      <c r="L2762" s="111"/>
      <c r="M2762" s="111"/>
      <c r="N2762" s="111"/>
      <c r="O2762" s="111"/>
      <c r="P2762" s="111"/>
      <c r="Q2762" s="111"/>
      <c r="R2762" s="111"/>
      <c r="S2762" s="111"/>
      <c r="T2762" s="111"/>
      <c r="U2762" s="111"/>
      <c r="V2762" s="111"/>
      <c r="W2762" s="1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1"/>
      <c r="BT2762" s="11"/>
      <c r="BU2762" s="11"/>
      <c r="BV2762" s="11"/>
      <c r="BW2762" s="11"/>
      <c r="BX2762" s="11"/>
      <c r="BY2762" s="11"/>
      <c r="BZ2762" s="11"/>
    </row>
    <row r="2763" spans="1:78" s="45" customFormat="1" x14ac:dyDescent="0.2">
      <c r="A2763" s="111"/>
      <c r="B2763" s="111"/>
      <c r="C2763" s="111"/>
      <c r="D2763" s="111"/>
      <c r="E2763" s="111"/>
      <c r="F2763" s="111"/>
      <c r="G2763" s="111"/>
      <c r="H2763" s="111"/>
      <c r="I2763" s="111"/>
      <c r="J2763" s="111"/>
      <c r="K2763" s="111"/>
      <c r="L2763" s="111"/>
      <c r="M2763" s="111"/>
      <c r="N2763" s="111"/>
      <c r="O2763" s="111"/>
      <c r="P2763" s="111"/>
      <c r="Q2763" s="111"/>
      <c r="R2763" s="111"/>
      <c r="S2763" s="111"/>
      <c r="T2763" s="111"/>
      <c r="U2763" s="111"/>
      <c r="V2763" s="111"/>
      <c r="W2763" s="111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11"/>
      <c r="BS2763" s="11"/>
      <c r="BT2763" s="11"/>
      <c r="BU2763" s="11"/>
      <c r="BV2763" s="11"/>
      <c r="BW2763" s="11"/>
      <c r="BX2763" s="11"/>
      <c r="BY2763" s="11"/>
      <c r="BZ2763" s="11"/>
    </row>
    <row r="2764" spans="1:78" s="45" customFormat="1" x14ac:dyDescent="0.2">
      <c r="A2764" s="111"/>
      <c r="B2764" s="111"/>
      <c r="C2764" s="111"/>
      <c r="D2764" s="111"/>
      <c r="E2764" s="111"/>
      <c r="F2764" s="111"/>
      <c r="G2764" s="111"/>
      <c r="H2764" s="111"/>
      <c r="I2764" s="111"/>
      <c r="J2764" s="111"/>
      <c r="K2764" s="111"/>
      <c r="L2764" s="111"/>
      <c r="M2764" s="111"/>
      <c r="N2764" s="111"/>
      <c r="O2764" s="111"/>
      <c r="P2764" s="111"/>
      <c r="Q2764" s="111"/>
      <c r="R2764" s="111"/>
      <c r="S2764" s="111"/>
      <c r="T2764" s="111"/>
      <c r="U2764" s="111"/>
      <c r="V2764" s="111"/>
      <c r="W2764" s="1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1"/>
      <c r="BT2764" s="11"/>
      <c r="BU2764" s="11"/>
      <c r="BV2764" s="11"/>
      <c r="BW2764" s="11"/>
      <c r="BX2764" s="11"/>
      <c r="BY2764" s="11"/>
      <c r="BZ2764" s="11"/>
    </row>
    <row r="2765" spans="1:78" s="45" customFormat="1" x14ac:dyDescent="0.2">
      <c r="A2765" s="111"/>
      <c r="B2765" s="111"/>
      <c r="C2765" s="111"/>
      <c r="D2765" s="111"/>
      <c r="E2765" s="111"/>
      <c r="F2765" s="111"/>
      <c r="G2765" s="111"/>
      <c r="H2765" s="111"/>
      <c r="I2765" s="111"/>
      <c r="J2765" s="111"/>
      <c r="K2765" s="111"/>
      <c r="L2765" s="111"/>
      <c r="M2765" s="111"/>
      <c r="N2765" s="111"/>
      <c r="O2765" s="111"/>
      <c r="P2765" s="111"/>
      <c r="Q2765" s="111"/>
      <c r="R2765" s="111"/>
      <c r="S2765" s="111"/>
      <c r="T2765" s="111"/>
      <c r="U2765" s="111"/>
      <c r="V2765" s="111"/>
      <c r="W2765" s="1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1"/>
      <c r="BT2765" s="11"/>
      <c r="BU2765" s="11"/>
      <c r="BV2765" s="11"/>
      <c r="BW2765" s="11"/>
      <c r="BX2765" s="11"/>
      <c r="BY2765" s="11"/>
      <c r="BZ2765" s="11"/>
    </row>
    <row r="2766" spans="1:78" s="45" customFormat="1" x14ac:dyDescent="0.2">
      <c r="A2766" s="111"/>
      <c r="B2766" s="111"/>
      <c r="C2766" s="111"/>
      <c r="D2766" s="111"/>
      <c r="E2766" s="111"/>
      <c r="F2766" s="111"/>
      <c r="G2766" s="111"/>
      <c r="H2766" s="111"/>
      <c r="I2766" s="111"/>
      <c r="J2766" s="111"/>
      <c r="K2766" s="111"/>
      <c r="L2766" s="111"/>
      <c r="M2766" s="111"/>
      <c r="N2766" s="111"/>
      <c r="O2766" s="111"/>
      <c r="P2766" s="111"/>
      <c r="Q2766" s="111"/>
      <c r="R2766" s="111"/>
      <c r="S2766" s="111"/>
      <c r="T2766" s="111"/>
      <c r="U2766" s="111"/>
      <c r="V2766" s="111"/>
      <c r="W2766" s="111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11"/>
      <c r="BS2766" s="11"/>
      <c r="BT2766" s="11"/>
      <c r="BU2766" s="11"/>
      <c r="BV2766" s="11"/>
      <c r="BW2766" s="11"/>
      <c r="BX2766" s="11"/>
      <c r="BY2766" s="11"/>
      <c r="BZ2766" s="11"/>
    </row>
    <row r="2767" spans="1:78" s="45" customFormat="1" x14ac:dyDescent="0.2">
      <c r="A2767" s="111"/>
      <c r="B2767" s="111"/>
      <c r="C2767" s="111"/>
      <c r="D2767" s="111"/>
      <c r="E2767" s="111"/>
      <c r="F2767" s="111"/>
      <c r="G2767" s="111"/>
      <c r="H2767" s="111"/>
      <c r="I2767" s="111"/>
      <c r="J2767" s="111"/>
      <c r="K2767" s="111"/>
      <c r="L2767" s="111"/>
      <c r="M2767" s="111"/>
      <c r="N2767" s="111"/>
      <c r="O2767" s="111"/>
      <c r="P2767" s="111"/>
      <c r="Q2767" s="111"/>
      <c r="R2767" s="111"/>
      <c r="S2767" s="111"/>
      <c r="T2767" s="111"/>
      <c r="U2767" s="111"/>
      <c r="V2767" s="111"/>
      <c r="W2767" s="1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1"/>
      <c r="BT2767" s="11"/>
      <c r="BU2767" s="11"/>
      <c r="BV2767" s="11"/>
      <c r="BW2767" s="11"/>
      <c r="BX2767" s="11"/>
      <c r="BY2767" s="11"/>
      <c r="BZ2767" s="11"/>
    </row>
    <row r="2768" spans="1:78" s="45" customFormat="1" x14ac:dyDescent="0.2">
      <c r="A2768" s="111"/>
      <c r="B2768" s="111"/>
      <c r="C2768" s="111"/>
      <c r="D2768" s="111"/>
      <c r="E2768" s="111"/>
      <c r="F2768" s="111"/>
      <c r="G2768" s="111"/>
      <c r="H2768" s="111"/>
      <c r="I2768" s="111"/>
      <c r="J2768" s="111"/>
      <c r="K2768" s="111"/>
      <c r="L2768" s="111"/>
      <c r="M2768" s="111"/>
      <c r="N2768" s="111"/>
      <c r="O2768" s="111"/>
      <c r="P2768" s="111"/>
      <c r="Q2768" s="111"/>
      <c r="R2768" s="111"/>
      <c r="S2768" s="111"/>
      <c r="T2768" s="111"/>
      <c r="U2768" s="111"/>
      <c r="V2768" s="111"/>
      <c r="W2768" s="11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11"/>
      <c r="BS2768" s="11"/>
      <c r="BT2768" s="11"/>
      <c r="BU2768" s="11"/>
      <c r="BV2768" s="11"/>
      <c r="BW2768" s="11"/>
      <c r="BX2768" s="11"/>
      <c r="BY2768" s="11"/>
      <c r="BZ2768" s="11"/>
    </row>
    <row r="2769" spans="1:78" s="45" customFormat="1" x14ac:dyDescent="0.2">
      <c r="A2769" s="111"/>
      <c r="B2769" s="111"/>
      <c r="C2769" s="111"/>
      <c r="D2769" s="111"/>
      <c r="E2769" s="111"/>
      <c r="F2769" s="111"/>
      <c r="G2769" s="111"/>
      <c r="H2769" s="111"/>
      <c r="I2769" s="111"/>
      <c r="J2769" s="111"/>
      <c r="K2769" s="111"/>
      <c r="L2769" s="111"/>
      <c r="M2769" s="111"/>
      <c r="N2769" s="111"/>
      <c r="O2769" s="111"/>
      <c r="P2769" s="111"/>
      <c r="Q2769" s="111"/>
      <c r="R2769" s="111"/>
      <c r="S2769" s="111"/>
      <c r="T2769" s="111"/>
      <c r="U2769" s="111"/>
      <c r="V2769" s="111"/>
      <c r="W2769" s="1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1"/>
      <c r="BT2769" s="11"/>
      <c r="BU2769" s="11"/>
      <c r="BV2769" s="11"/>
      <c r="BW2769" s="11"/>
      <c r="BX2769" s="11"/>
      <c r="BY2769" s="11"/>
      <c r="BZ2769" s="11"/>
    </row>
    <row r="2770" spans="1:78" s="45" customFormat="1" x14ac:dyDescent="0.2">
      <c r="A2770" s="111"/>
      <c r="B2770" s="111"/>
      <c r="C2770" s="111"/>
      <c r="D2770" s="111"/>
      <c r="E2770" s="111"/>
      <c r="F2770" s="111"/>
      <c r="G2770" s="111"/>
      <c r="H2770" s="111"/>
      <c r="I2770" s="111"/>
      <c r="J2770" s="111"/>
      <c r="K2770" s="111"/>
      <c r="L2770" s="111"/>
      <c r="M2770" s="111"/>
      <c r="N2770" s="111"/>
      <c r="O2770" s="111"/>
      <c r="P2770" s="111"/>
      <c r="Q2770" s="111"/>
      <c r="R2770" s="111"/>
      <c r="S2770" s="111"/>
      <c r="T2770" s="111"/>
      <c r="U2770" s="111"/>
      <c r="V2770" s="111"/>
      <c r="W2770" s="1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1"/>
      <c r="BT2770" s="11"/>
      <c r="BU2770" s="11"/>
      <c r="BV2770" s="11"/>
      <c r="BW2770" s="11"/>
      <c r="BX2770" s="11"/>
      <c r="BY2770" s="11"/>
      <c r="BZ2770" s="11"/>
    </row>
    <row r="2771" spans="1:78" s="45" customFormat="1" x14ac:dyDescent="0.2">
      <c r="A2771" s="111"/>
      <c r="B2771" s="111"/>
      <c r="C2771" s="111"/>
      <c r="D2771" s="111"/>
      <c r="E2771" s="111"/>
      <c r="F2771" s="111"/>
      <c r="G2771" s="111"/>
      <c r="H2771" s="111"/>
      <c r="I2771" s="111"/>
      <c r="J2771" s="111"/>
      <c r="K2771" s="111"/>
      <c r="L2771" s="111"/>
      <c r="M2771" s="111"/>
      <c r="N2771" s="111"/>
      <c r="O2771" s="111"/>
      <c r="P2771" s="111"/>
      <c r="Q2771" s="111"/>
      <c r="R2771" s="111"/>
      <c r="S2771" s="111"/>
      <c r="T2771" s="111"/>
      <c r="U2771" s="111"/>
      <c r="V2771" s="111"/>
      <c r="W2771" s="111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11"/>
      <c r="BS2771" s="11"/>
      <c r="BT2771" s="11"/>
      <c r="BU2771" s="11"/>
      <c r="BV2771" s="11"/>
      <c r="BW2771" s="11"/>
      <c r="BX2771" s="11"/>
      <c r="BY2771" s="11"/>
      <c r="BZ2771" s="11"/>
    </row>
    <row r="2772" spans="1:78" s="45" customFormat="1" x14ac:dyDescent="0.2">
      <c r="A2772" s="111"/>
      <c r="B2772" s="111"/>
      <c r="C2772" s="111"/>
      <c r="D2772" s="111"/>
      <c r="E2772" s="111"/>
      <c r="F2772" s="111"/>
      <c r="G2772" s="111"/>
      <c r="H2772" s="111"/>
      <c r="I2772" s="111"/>
      <c r="J2772" s="111"/>
      <c r="K2772" s="111"/>
      <c r="L2772" s="111"/>
      <c r="M2772" s="111"/>
      <c r="N2772" s="111"/>
      <c r="O2772" s="111"/>
      <c r="P2772" s="111"/>
      <c r="Q2772" s="111"/>
      <c r="R2772" s="111"/>
      <c r="S2772" s="111"/>
      <c r="T2772" s="111"/>
      <c r="U2772" s="111"/>
      <c r="V2772" s="111"/>
      <c r="W2772" s="111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11"/>
      <c r="BS2772" s="11"/>
      <c r="BT2772" s="11"/>
      <c r="BU2772" s="11"/>
      <c r="BV2772" s="11"/>
      <c r="BW2772" s="11"/>
      <c r="BX2772" s="11"/>
      <c r="BY2772" s="11"/>
      <c r="BZ2772" s="11"/>
    </row>
    <row r="2773" spans="1:78" s="45" customFormat="1" x14ac:dyDescent="0.2">
      <c r="A2773" s="111"/>
      <c r="B2773" s="111"/>
      <c r="C2773" s="111"/>
      <c r="D2773" s="111"/>
      <c r="E2773" s="111"/>
      <c r="F2773" s="111"/>
      <c r="G2773" s="111"/>
      <c r="H2773" s="111"/>
      <c r="I2773" s="111"/>
      <c r="J2773" s="111"/>
      <c r="K2773" s="111"/>
      <c r="L2773" s="111"/>
      <c r="M2773" s="111"/>
      <c r="N2773" s="111"/>
      <c r="O2773" s="111"/>
      <c r="P2773" s="111"/>
      <c r="Q2773" s="111"/>
      <c r="R2773" s="111"/>
      <c r="S2773" s="111"/>
      <c r="T2773" s="111"/>
      <c r="U2773" s="111"/>
      <c r="V2773" s="111"/>
      <c r="W2773" s="111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11"/>
      <c r="BS2773" s="11"/>
      <c r="BT2773" s="11"/>
      <c r="BU2773" s="11"/>
      <c r="BV2773" s="11"/>
      <c r="BW2773" s="11"/>
      <c r="BX2773" s="11"/>
      <c r="BY2773" s="11"/>
      <c r="BZ2773" s="11"/>
    </row>
    <row r="2774" spans="1:78" s="45" customFormat="1" x14ac:dyDescent="0.2">
      <c r="A2774" s="111"/>
      <c r="B2774" s="111"/>
      <c r="C2774" s="111"/>
      <c r="D2774" s="111"/>
      <c r="E2774" s="111"/>
      <c r="F2774" s="111"/>
      <c r="G2774" s="111"/>
      <c r="H2774" s="111"/>
      <c r="I2774" s="111"/>
      <c r="J2774" s="111"/>
      <c r="K2774" s="111"/>
      <c r="L2774" s="111"/>
      <c r="M2774" s="111"/>
      <c r="N2774" s="111"/>
      <c r="O2774" s="111"/>
      <c r="P2774" s="111"/>
      <c r="Q2774" s="111"/>
      <c r="R2774" s="111"/>
      <c r="S2774" s="111"/>
      <c r="T2774" s="111"/>
      <c r="U2774" s="111"/>
      <c r="V2774" s="111"/>
      <c r="W2774" s="1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11"/>
      <c r="BS2774" s="11"/>
      <c r="BT2774" s="11"/>
      <c r="BU2774" s="11"/>
      <c r="BV2774" s="11"/>
      <c r="BW2774" s="11"/>
      <c r="BX2774" s="11"/>
      <c r="BY2774" s="11"/>
      <c r="BZ2774" s="11"/>
    </row>
    <row r="2775" spans="1:78" s="45" customFormat="1" x14ac:dyDescent="0.2">
      <c r="A2775" s="111"/>
      <c r="B2775" s="111"/>
      <c r="C2775" s="111"/>
      <c r="D2775" s="111"/>
      <c r="E2775" s="111"/>
      <c r="F2775" s="111"/>
      <c r="G2775" s="111"/>
      <c r="H2775" s="111"/>
      <c r="I2775" s="111"/>
      <c r="J2775" s="111"/>
      <c r="K2775" s="111"/>
      <c r="L2775" s="111"/>
      <c r="M2775" s="111"/>
      <c r="N2775" s="111"/>
      <c r="O2775" s="111"/>
      <c r="P2775" s="111"/>
      <c r="Q2775" s="111"/>
      <c r="R2775" s="111"/>
      <c r="S2775" s="111"/>
      <c r="T2775" s="111"/>
      <c r="U2775" s="111"/>
      <c r="V2775" s="111"/>
      <c r="W2775" s="1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  <c r="BT2775" s="11"/>
      <c r="BU2775" s="11"/>
      <c r="BV2775" s="11"/>
      <c r="BW2775" s="11"/>
      <c r="BX2775" s="11"/>
      <c r="BY2775" s="11"/>
      <c r="BZ2775" s="11"/>
    </row>
    <row r="2776" spans="1:78" s="45" customFormat="1" x14ac:dyDescent="0.2">
      <c r="A2776" s="111"/>
      <c r="B2776" s="111"/>
      <c r="C2776" s="111"/>
      <c r="D2776" s="111"/>
      <c r="E2776" s="111"/>
      <c r="F2776" s="111"/>
      <c r="G2776" s="111"/>
      <c r="H2776" s="111"/>
      <c r="I2776" s="111"/>
      <c r="J2776" s="111"/>
      <c r="K2776" s="111"/>
      <c r="L2776" s="111"/>
      <c r="M2776" s="111"/>
      <c r="N2776" s="111"/>
      <c r="O2776" s="111"/>
      <c r="P2776" s="111"/>
      <c r="Q2776" s="111"/>
      <c r="R2776" s="111"/>
      <c r="S2776" s="111"/>
      <c r="T2776" s="111"/>
      <c r="U2776" s="111"/>
      <c r="V2776" s="111"/>
      <c r="W2776" s="1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  <c r="BT2776" s="11"/>
      <c r="BU2776" s="11"/>
      <c r="BV2776" s="11"/>
      <c r="BW2776" s="11"/>
      <c r="BX2776" s="11"/>
      <c r="BY2776" s="11"/>
      <c r="BZ2776" s="11"/>
    </row>
    <row r="2777" spans="1:78" s="45" customFormat="1" x14ac:dyDescent="0.2">
      <c r="A2777" s="111"/>
      <c r="B2777" s="111"/>
      <c r="C2777" s="111"/>
      <c r="D2777" s="111"/>
      <c r="E2777" s="111"/>
      <c r="F2777" s="111"/>
      <c r="G2777" s="111"/>
      <c r="H2777" s="111"/>
      <c r="I2777" s="111"/>
      <c r="J2777" s="111"/>
      <c r="K2777" s="111"/>
      <c r="L2777" s="111"/>
      <c r="M2777" s="111"/>
      <c r="N2777" s="111"/>
      <c r="O2777" s="111"/>
      <c r="P2777" s="111"/>
      <c r="Q2777" s="111"/>
      <c r="R2777" s="111"/>
      <c r="S2777" s="111"/>
      <c r="T2777" s="111"/>
      <c r="U2777" s="111"/>
      <c r="V2777" s="111"/>
      <c r="W2777" s="111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11"/>
      <c r="BS2777" s="11"/>
      <c r="BT2777" s="11"/>
      <c r="BU2777" s="11"/>
      <c r="BV2777" s="11"/>
      <c r="BW2777" s="11"/>
      <c r="BX2777" s="11"/>
      <c r="BY2777" s="11"/>
      <c r="BZ2777" s="11"/>
    </row>
    <row r="2778" spans="1:78" s="45" customFormat="1" x14ac:dyDescent="0.2">
      <c r="A2778" s="111"/>
      <c r="B2778" s="111"/>
      <c r="C2778" s="111"/>
      <c r="D2778" s="111"/>
      <c r="E2778" s="111"/>
      <c r="F2778" s="111"/>
      <c r="G2778" s="111"/>
      <c r="H2778" s="111"/>
      <c r="I2778" s="111"/>
      <c r="J2778" s="111"/>
      <c r="K2778" s="111"/>
      <c r="L2778" s="111"/>
      <c r="M2778" s="111"/>
      <c r="N2778" s="111"/>
      <c r="O2778" s="111"/>
      <c r="P2778" s="111"/>
      <c r="Q2778" s="111"/>
      <c r="R2778" s="111"/>
      <c r="S2778" s="111"/>
      <c r="T2778" s="111"/>
      <c r="U2778" s="111"/>
      <c r="V2778" s="111"/>
      <c r="W2778" s="1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  <c r="BT2778" s="11"/>
      <c r="BU2778" s="11"/>
      <c r="BV2778" s="11"/>
      <c r="BW2778" s="11"/>
      <c r="BX2778" s="11"/>
      <c r="BY2778" s="11"/>
      <c r="BZ2778" s="11"/>
    </row>
    <row r="2779" spans="1:78" s="45" customFormat="1" x14ac:dyDescent="0.2">
      <c r="A2779" s="111"/>
      <c r="B2779" s="111"/>
      <c r="C2779" s="111"/>
      <c r="D2779" s="111"/>
      <c r="E2779" s="111"/>
      <c r="F2779" s="111"/>
      <c r="G2779" s="111"/>
      <c r="H2779" s="111"/>
      <c r="I2779" s="111"/>
      <c r="J2779" s="111"/>
      <c r="K2779" s="111"/>
      <c r="L2779" s="111"/>
      <c r="M2779" s="111"/>
      <c r="N2779" s="111"/>
      <c r="O2779" s="111"/>
      <c r="P2779" s="111"/>
      <c r="Q2779" s="111"/>
      <c r="R2779" s="111"/>
      <c r="S2779" s="111"/>
      <c r="T2779" s="111"/>
      <c r="U2779" s="111"/>
      <c r="V2779" s="111"/>
      <c r="W2779" s="111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11"/>
      <c r="BS2779" s="11"/>
      <c r="BT2779" s="11"/>
      <c r="BU2779" s="11"/>
      <c r="BV2779" s="11"/>
      <c r="BW2779" s="11"/>
      <c r="BX2779" s="11"/>
      <c r="BY2779" s="11"/>
      <c r="BZ2779" s="11"/>
    </row>
    <row r="2780" spans="1:78" s="45" customFormat="1" x14ac:dyDescent="0.2">
      <c r="A2780" s="111"/>
      <c r="B2780" s="111"/>
      <c r="C2780" s="111"/>
      <c r="D2780" s="111"/>
      <c r="E2780" s="111"/>
      <c r="F2780" s="111"/>
      <c r="G2780" s="111"/>
      <c r="H2780" s="111"/>
      <c r="I2780" s="111"/>
      <c r="J2780" s="111"/>
      <c r="K2780" s="111"/>
      <c r="L2780" s="111"/>
      <c r="M2780" s="111"/>
      <c r="N2780" s="111"/>
      <c r="O2780" s="111"/>
      <c r="P2780" s="111"/>
      <c r="Q2780" s="111"/>
      <c r="R2780" s="111"/>
      <c r="S2780" s="111"/>
      <c r="T2780" s="111"/>
      <c r="U2780" s="111"/>
      <c r="V2780" s="111"/>
      <c r="W2780" s="1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  <c r="BT2780" s="11"/>
      <c r="BU2780" s="11"/>
      <c r="BV2780" s="11"/>
      <c r="BW2780" s="11"/>
      <c r="BX2780" s="11"/>
      <c r="BY2780" s="11"/>
      <c r="BZ2780" s="11"/>
    </row>
    <row r="2781" spans="1:78" s="45" customFormat="1" x14ac:dyDescent="0.2">
      <c r="A2781" s="111"/>
      <c r="B2781" s="111"/>
      <c r="C2781" s="111"/>
      <c r="D2781" s="111"/>
      <c r="E2781" s="111"/>
      <c r="F2781" s="111"/>
      <c r="G2781" s="111"/>
      <c r="H2781" s="111"/>
      <c r="I2781" s="111"/>
      <c r="J2781" s="111"/>
      <c r="K2781" s="111"/>
      <c r="L2781" s="111"/>
      <c r="M2781" s="111"/>
      <c r="N2781" s="111"/>
      <c r="O2781" s="111"/>
      <c r="P2781" s="111"/>
      <c r="Q2781" s="111"/>
      <c r="R2781" s="111"/>
      <c r="S2781" s="111"/>
      <c r="T2781" s="111"/>
      <c r="U2781" s="111"/>
      <c r="V2781" s="111"/>
      <c r="W2781" s="111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11"/>
      <c r="BS2781" s="11"/>
      <c r="BT2781" s="11"/>
      <c r="BU2781" s="11"/>
      <c r="BV2781" s="11"/>
      <c r="BW2781" s="11"/>
      <c r="BX2781" s="11"/>
      <c r="BY2781" s="11"/>
      <c r="BZ2781" s="11"/>
    </row>
    <row r="2782" spans="1:78" s="45" customFormat="1" x14ac:dyDescent="0.2">
      <c r="A2782" s="111"/>
      <c r="B2782" s="111"/>
      <c r="C2782" s="111"/>
      <c r="D2782" s="111"/>
      <c r="E2782" s="111"/>
      <c r="F2782" s="111"/>
      <c r="G2782" s="111"/>
      <c r="H2782" s="111"/>
      <c r="I2782" s="111"/>
      <c r="J2782" s="111"/>
      <c r="K2782" s="111"/>
      <c r="L2782" s="111"/>
      <c r="M2782" s="111"/>
      <c r="N2782" s="111"/>
      <c r="O2782" s="111"/>
      <c r="P2782" s="111"/>
      <c r="Q2782" s="111"/>
      <c r="R2782" s="111"/>
      <c r="S2782" s="111"/>
      <c r="T2782" s="111"/>
      <c r="U2782" s="111"/>
      <c r="V2782" s="111"/>
      <c r="W2782" s="111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11"/>
      <c r="BS2782" s="11"/>
      <c r="BT2782" s="11"/>
      <c r="BU2782" s="11"/>
      <c r="BV2782" s="11"/>
      <c r="BW2782" s="11"/>
      <c r="BX2782" s="11"/>
      <c r="BY2782" s="11"/>
      <c r="BZ2782" s="11"/>
    </row>
    <row r="2783" spans="1:78" s="45" customFormat="1" x14ac:dyDescent="0.2">
      <c r="A2783" s="111"/>
      <c r="B2783" s="111"/>
      <c r="C2783" s="111"/>
      <c r="D2783" s="111"/>
      <c r="E2783" s="111"/>
      <c r="F2783" s="111"/>
      <c r="G2783" s="111"/>
      <c r="H2783" s="111"/>
      <c r="I2783" s="111"/>
      <c r="J2783" s="111"/>
      <c r="K2783" s="111"/>
      <c r="L2783" s="111"/>
      <c r="M2783" s="111"/>
      <c r="N2783" s="111"/>
      <c r="O2783" s="111"/>
      <c r="P2783" s="111"/>
      <c r="Q2783" s="111"/>
      <c r="R2783" s="111"/>
      <c r="S2783" s="111"/>
      <c r="T2783" s="111"/>
      <c r="U2783" s="111"/>
      <c r="V2783" s="111"/>
      <c r="W2783" s="111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11"/>
      <c r="BS2783" s="11"/>
      <c r="BT2783" s="11"/>
      <c r="BU2783" s="11"/>
      <c r="BV2783" s="11"/>
      <c r="BW2783" s="11"/>
      <c r="BX2783" s="11"/>
      <c r="BY2783" s="11"/>
      <c r="BZ2783" s="11"/>
    </row>
    <row r="2784" spans="1:78" s="45" customFormat="1" x14ac:dyDescent="0.2">
      <c r="A2784" s="111"/>
      <c r="B2784" s="111"/>
      <c r="C2784" s="111"/>
      <c r="D2784" s="111"/>
      <c r="E2784" s="111"/>
      <c r="F2784" s="111"/>
      <c r="G2784" s="111"/>
      <c r="H2784" s="111"/>
      <c r="I2784" s="111"/>
      <c r="J2784" s="111"/>
      <c r="K2784" s="111"/>
      <c r="L2784" s="111"/>
      <c r="M2784" s="111"/>
      <c r="N2784" s="111"/>
      <c r="O2784" s="111"/>
      <c r="P2784" s="111"/>
      <c r="Q2784" s="111"/>
      <c r="R2784" s="111"/>
      <c r="S2784" s="111"/>
      <c r="T2784" s="111"/>
      <c r="U2784" s="111"/>
      <c r="V2784" s="111"/>
      <c r="W2784" s="1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  <c r="BT2784" s="11"/>
      <c r="BU2784" s="11"/>
      <c r="BV2784" s="11"/>
      <c r="BW2784" s="11"/>
      <c r="BX2784" s="11"/>
      <c r="BY2784" s="11"/>
      <c r="BZ2784" s="11"/>
    </row>
    <row r="2785" spans="1:78" s="45" customFormat="1" x14ac:dyDescent="0.2">
      <c r="A2785" s="111"/>
      <c r="B2785" s="111"/>
      <c r="C2785" s="111"/>
      <c r="D2785" s="111"/>
      <c r="E2785" s="111"/>
      <c r="F2785" s="111"/>
      <c r="G2785" s="111"/>
      <c r="H2785" s="111"/>
      <c r="I2785" s="111"/>
      <c r="J2785" s="111"/>
      <c r="K2785" s="111"/>
      <c r="L2785" s="111"/>
      <c r="M2785" s="111"/>
      <c r="N2785" s="111"/>
      <c r="O2785" s="111"/>
      <c r="P2785" s="111"/>
      <c r="Q2785" s="111"/>
      <c r="R2785" s="111"/>
      <c r="S2785" s="111"/>
      <c r="T2785" s="111"/>
      <c r="U2785" s="111"/>
      <c r="V2785" s="111"/>
      <c r="W2785" s="111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11"/>
      <c r="BS2785" s="11"/>
      <c r="BT2785" s="11"/>
      <c r="BU2785" s="11"/>
      <c r="BV2785" s="11"/>
      <c r="BW2785" s="11"/>
      <c r="BX2785" s="11"/>
      <c r="BY2785" s="11"/>
      <c r="BZ2785" s="11"/>
    </row>
    <row r="2786" spans="1:78" s="45" customFormat="1" x14ac:dyDescent="0.2">
      <c r="A2786" s="111"/>
      <c r="B2786" s="111"/>
      <c r="C2786" s="111"/>
      <c r="D2786" s="111"/>
      <c r="E2786" s="111"/>
      <c r="F2786" s="111"/>
      <c r="G2786" s="111"/>
      <c r="H2786" s="111"/>
      <c r="I2786" s="111"/>
      <c r="J2786" s="111"/>
      <c r="K2786" s="111"/>
      <c r="L2786" s="111"/>
      <c r="M2786" s="111"/>
      <c r="N2786" s="111"/>
      <c r="O2786" s="111"/>
      <c r="P2786" s="111"/>
      <c r="Q2786" s="111"/>
      <c r="R2786" s="111"/>
      <c r="S2786" s="111"/>
      <c r="T2786" s="111"/>
      <c r="U2786" s="111"/>
      <c r="V2786" s="111"/>
      <c r="W2786" s="1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  <c r="BT2786" s="11"/>
      <c r="BU2786" s="11"/>
      <c r="BV2786" s="11"/>
      <c r="BW2786" s="11"/>
      <c r="BX2786" s="11"/>
      <c r="BY2786" s="11"/>
      <c r="BZ2786" s="11"/>
    </row>
    <row r="2787" spans="1:78" s="45" customFormat="1" x14ac:dyDescent="0.2">
      <c r="A2787" s="111"/>
      <c r="B2787" s="111"/>
      <c r="C2787" s="111"/>
      <c r="D2787" s="111"/>
      <c r="E2787" s="111"/>
      <c r="F2787" s="111"/>
      <c r="G2787" s="111"/>
      <c r="H2787" s="111"/>
      <c r="I2787" s="111"/>
      <c r="J2787" s="111"/>
      <c r="K2787" s="111"/>
      <c r="L2787" s="111"/>
      <c r="M2787" s="111"/>
      <c r="N2787" s="111"/>
      <c r="O2787" s="111"/>
      <c r="P2787" s="111"/>
      <c r="Q2787" s="111"/>
      <c r="R2787" s="111"/>
      <c r="S2787" s="111"/>
      <c r="T2787" s="111"/>
      <c r="U2787" s="111"/>
      <c r="V2787" s="111"/>
      <c r="W2787" s="1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  <c r="BT2787" s="11"/>
      <c r="BU2787" s="11"/>
      <c r="BV2787" s="11"/>
      <c r="BW2787" s="11"/>
      <c r="BX2787" s="11"/>
      <c r="BY2787" s="11"/>
      <c r="BZ2787" s="11"/>
    </row>
    <row r="2788" spans="1:78" s="45" customFormat="1" x14ac:dyDescent="0.2">
      <c r="A2788" s="111"/>
      <c r="B2788" s="111"/>
      <c r="C2788" s="111"/>
      <c r="D2788" s="111"/>
      <c r="E2788" s="111"/>
      <c r="F2788" s="111"/>
      <c r="G2788" s="111"/>
      <c r="H2788" s="111"/>
      <c r="I2788" s="111"/>
      <c r="J2788" s="111"/>
      <c r="K2788" s="111"/>
      <c r="L2788" s="111"/>
      <c r="M2788" s="111"/>
      <c r="N2788" s="111"/>
      <c r="O2788" s="111"/>
      <c r="P2788" s="111"/>
      <c r="Q2788" s="111"/>
      <c r="R2788" s="111"/>
      <c r="S2788" s="111"/>
      <c r="T2788" s="111"/>
      <c r="U2788" s="111"/>
      <c r="V2788" s="111"/>
      <c r="W2788" s="1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  <c r="BT2788" s="11"/>
      <c r="BU2788" s="11"/>
      <c r="BV2788" s="11"/>
      <c r="BW2788" s="11"/>
      <c r="BX2788" s="11"/>
      <c r="BY2788" s="11"/>
      <c r="BZ2788" s="11"/>
    </row>
    <row r="2789" spans="1:78" s="45" customFormat="1" x14ac:dyDescent="0.2">
      <c r="A2789" s="111"/>
      <c r="B2789" s="111"/>
      <c r="C2789" s="111"/>
      <c r="D2789" s="111"/>
      <c r="E2789" s="111"/>
      <c r="F2789" s="111"/>
      <c r="G2789" s="111"/>
      <c r="H2789" s="111"/>
      <c r="I2789" s="111"/>
      <c r="J2789" s="111"/>
      <c r="K2789" s="111"/>
      <c r="L2789" s="111"/>
      <c r="M2789" s="111"/>
      <c r="N2789" s="111"/>
      <c r="O2789" s="111"/>
      <c r="P2789" s="111"/>
      <c r="Q2789" s="111"/>
      <c r="R2789" s="111"/>
      <c r="S2789" s="111"/>
      <c r="T2789" s="111"/>
      <c r="U2789" s="111"/>
      <c r="V2789" s="111"/>
      <c r="W2789" s="1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  <c r="BT2789" s="11"/>
      <c r="BU2789" s="11"/>
      <c r="BV2789" s="11"/>
      <c r="BW2789" s="11"/>
      <c r="BX2789" s="11"/>
      <c r="BY2789" s="11"/>
      <c r="BZ2789" s="11"/>
    </row>
    <row r="2790" spans="1:78" s="45" customFormat="1" x14ac:dyDescent="0.2">
      <c r="A2790" s="111"/>
      <c r="B2790" s="111"/>
      <c r="C2790" s="111"/>
      <c r="D2790" s="111"/>
      <c r="E2790" s="111"/>
      <c r="F2790" s="111"/>
      <c r="G2790" s="111"/>
      <c r="H2790" s="111"/>
      <c r="I2790" s="111"/>
      <c r="J2790" s="111"/>
      <c r="K2790" s="111"/>
      <c r="L2790" s="111"/>
      <c r="M2790" s="111"/>
      <c r="N2790" s="111"/>
      <c r="O2790" s="111"/>
      <c r="P2790" s="111"/>
      <c r="Q2790" s="111"/>
      <c r="R2790" s="111"/>
      <c r="S2790" s="111"/>
      <c r="T2790" s="111"/>
      <c r="U2790" s="111"/>
      <c r="V2790" s="111"/>
      <c r="W2790" s="1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  <c r="BT2790" s="11"/>
      <c r="BU2790" s="11"/>
      <c r="BV2790" s="11"/>
      <c r="BW2790" s="11"/>
      <c r="BX2790" s="11"/>
      <c r="BY2790" s="11"/>
      <c r="BZ2790" s="11"/>
    </row>
    <row r="2791" spans="1:78" s="45" customFormat="1" x14ac:dyDescent="0.2">
      <c r="A2791" s="111"/>
      <c r="B2791" s="111"/>
      <c r="C2791" s="111"/>
      <c r="D2791" s="111"/>
      <c r="E2791" s="111"/>
      <c r="F2791" s="111"/>
      <c r="G2791" s="111"/>
      <c r="H2791" s="111"/>
      <c r="I2791" s="111"/>
      <c r="J2791" s="111"/>
      <c r="K2791" s="111"/>
      <c r="L2791" s="111"/>
      <c r="M2791" s="111"/>
      <c r="N2791" s="111"/>
      <c r="O2791" s="111"/>
      <c r="P2791" s="111"/>
      <c r="Q2791" s="111"/>
      <c r="R2791" s="111"/>
      <c r="S2791" s="111"/>
      <c r="T2791" s="111"/>
      <c r="U2791" s="111"/>
      <c r="V2791" s="111"/>
      <c r="W2791" s="1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  <c r="BT2791" s="11"/>
      <c r="BU2791" s="11"/>
      <c r="BV2791" s="11"/>
      <c r="BW2791" s="11"/>
      <c r="BX2791" s="11"/>
      <c r="BY2791" s="11"/>
      <c r="BZ2791" s="11"/>
    </row>
    <row r="2792" spans="1:78" s="45" customFormat="1" x14ac:dyDescent="0.2">
      <c r="A2792" s="111"/>
      <c r="B2792" s="111"/>
      <c r="C2792" s="111"/>
      <c r="D2792" s="111"/>
      <c r="E2792" s="111"/>
      <c r="F2792" s="111"/>
      <c r="G2792" s="111"/>
      <c r="H2792" s="111"/>
      <c r="I2792" s="111"/>
      <c r="J2792" s="111"/>
      <c r="K2792" s="111"/>
      <c r="L2792" s="111"/>
      <c r="M2792" s="111"/>
      <c r="N2792" s="111"/>
      <c r="O2792" s="111"/>
      <c r="P2792" s="111"/>
      <c r="Q2792" s="111"/>
      <c r="R2792" s="111"/>
      <c r="S2792" s="111"/>
      <c r="T2792" s="111"/>
      <c r="U2792" s="111"/>
      <c r="V2792" s="111"/>
      <c r="W2792" s="1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1"/>
      <c r="BT2792" s="11"/>
      <c r="BU2792" s="11"/>
      <c r="BV2792" s="11"/>
      <c r="BW2792" s="11"/>
      <c r="BX2792" s="11"/>
      <c r="BY2792" s="11"/>
      <c r="BZ2792" s="11"/>
    </row>
    <row r="2793" spans="1:78" s="45" customFormat="1" x14ac:dyDescent="0.2">
      <c r="A2793" s="111"/>
      <c r="B2793" s="111"/>
      <c r="C2793" s="111"/>
      <c r="D2793" s="111"/>
      <c r="E2793" s="111"/>
      <c r="F2793" s="111"/>
      <c r="G2793" s="111"/>
      <c r="H2793" s="111"/>
      <c r="I2793" s="111"/>
      <c r="J2793" s="111"/>
      <c r="K2793" s="111"/>
      <c r="L2793" s="111"/>
      <c r="M2793" s="111"/>
      <c r="N2793" s="111"/>
      <c r="O2793" s="111"/>
      <c r="P2793" s="111"/>
      <c r="Q2793" s="111"/>
      <c r="R2793" s="111"/>
      <c r="S2793" s="111"/>
      <c r="T2793" s="111"/>
      <c r="U2793" s="111"/>
      <c r="V2793" s="111"/>
      <c r="W2793" s="1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  <c r="BT2793" s="11"/>
      <c r="BU2793" s="11"/>
      <c r="BV2793" s="11"/>
      <c r="BW2793" s="11"/>
      <c r="BX2793" s="11"/>
      <c r="BY2793" s="11"/>
      <c r="BZ2793" s="11"/>
    </row>
    <row r="2794" spans="1:78" s="45" customFormat="1" x14ac:dyDescent="0.2">
      <c r="A2794" s="111"/>
      <c r="B2794" s="111"/>
      <c r="C2794" s="111"/>
      <c r="D2794" s="111"/>
      <c r="E2794" s="111"/>
      <c r="F2794" s="111"/>
      <c r="G2794" s="111"/>
      <c r="H2794" s="111"/>
      <c r="I2794" s="111"/>
      <c r="J2794" s="111"/>
      <c r="K2794" s="111"/>
      <c r="L2794" s="111"/>
      <c r="M2794" s="111"/>
      <c r="N2794" s="111"/>
      <c r="O2794" s="111"/>
      <c r="P2794" s="111"/>
      <c r="Q2794" s="111"/>
      <c r="R2794" s="111"/>
      <c r="S2794" s="111"/>
      <c r="T2794" s="111"/>
      <c r="U2794" s="111"/>
      <c r="V2794" s="111"/>
      <c r="W2794" s="1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  <c r="BT2794" s="11"/>
      <c r="BU2794" s="11"/>
      <c r="BV2794" s="11"/>
      <c r="BW2794" s="11"/>
      <c r="BX2794" s="11"/>
      <c r="BY2794" s="11"/>
      <c r="BZ2794" s="11"/>
    </row>
    <row r="2795" spans="1:78" s="45" customFormat="1" x14ac:dyDescent="0.2">
      <c r="A2795" s="111"/>
      <c r="B2795" s="111"/>
      <c r="C2795" s="111"/>
      <c r="D2795" s="111"/>
      <c r="E2795" s="111"/>
      <c r="F2795" s="111"/>
      <c r="G2795" s="111"/>
      <c r="H2795" s="111"/>
      <c r="I2795" s="111"/>
      <c r="J2795" s="111"/>
      <c r="K2795" s="111"/>
      <c r="L2795" s="111"/>
      <c r="M2795" s="111"/>
      <c r="N2795" s="111"/>
      <c r="O2795" s="111"/>
      <c r="P2795" s="111"/>
      <c r="Q2795" s="111"/>
      <c r="R2795" s="111"/>
      <c r="S2795" s="111"/>
      <c r="T2795" s="111"/>
      <c r="U2795" s="111"/>
      <c r="V2795" s="111"/>
      <c r="W2795" s="1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1"/>
      <c r="BT2795" s="11"/>
      <c r="BU2795" s="11"/>
      <c r="BV2795" s="11"/>
      <c r="BW2795" s="11"/>
      <c r="BX2795" s="11"/>
      <c r="BY2795" s="11"/>
      <c r="BZ2795" s="11"/>
    </row>
    <row r="2796" spans="1:78" s="45" customFormat="1" x14ac:dyDescent="0.2">
      <c r="A2796" s="111"/>
      <c r="B2796" s="111"/>
      <c r="C2796" s="111"/>
      <c r="D2796" s="111"/>
      <c r="E2796" s="111"/>
      <c r="F2796" s="111"/>
      <c r="G2796" s="111"/>
      <c r="H2796" s="111"/>
      <c r="I2796" s="111"/>
      <c r="J2796" s="111"/>
      <c r="K2796" s="111"/>
      <c r="L2796" s="111"/>
      <c r="M2796" s="111"/>
      <c r="N2796" s="111"/>
      <c r="O2796" s="111"/>
      <c r="P2796" s="111"/>
      <c r="Q2796" s="111"/>
      <c r="R2796" s="111"/>
      <c r="S2796" s="111"/>
      <c r="T2796" s="111"/>
      <c r="U2796" s="111"/>
      <c r="V2796" s="111"/>
      <c r="W2796" s="1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1"/>
      <c r="BT2796" s="11"/>
      <c r="BU2796" s="11"/>
      <c r="BV2796" s="11"/>
      <c r="BW2796" s="11"/>
      <c r="BX2796" s="11"/>
      <c r="BY2796" s="11"/>
      <c r="BZ2796" s="11"/>
    </row>
    <row r="2797" spans="1:78" s="45" customFormat="1" x14ac:dyDescent="0.2">
      <c r="A2797" s="111"/>
      <c r="B2797" s="111"/>
      <c r="C2797" s="111"/>
      <c r="D2797" s="111"/>
      <c r="E2797" s="111"/>
      <c r="F2797" s="111"/>
      <c r="G2797" s="111"/>
      <c r="H2797" s="111"/>
      <c r="I2797" s="111"/>
      <c r="J2797" s="111"/>
      <c r="K2797" s="111"/>
      <c r="L2797" s="111"/>
      <c r="M2797" s="111"/>
      <c r="N2797" s="111"/>
      <c r="O2797" s="111"/>
      <c r="P2797" s="111"/>
      <c r="Q2797" s="111"/>
      <c r="R2797" s="111"/>
      <c r="S2797" s="111"/>
      <c r="T2797" s="111"/>
      <c r="U2797" s="111"/>
      <c r="V2797" s="111"/>
      <c r="W2797" s="1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1"/>
      <c r="BT2797" s="11"/>
      <c r="BU2797" s="11"/>
      <c r="BV2797" s="11"/>
      <c r="BW2797" s="11"/>
      <c r="BX2797" s="11"/>
      <c r="BY2797" s="11"/>
      <c r="BZ2797" s="11"/>
    </row>
    <row r="2798" spans="1:78" s="45" customFormat="1" x14ac:dyDescent="0.2">
      <c r="A2798" s="111"/>
      <c r="B2798" s="111"/>
      <c r="C2798" s="111"/>
      <c r="D2798" s="111"/>
      <c r="E2798" s="111"/>
      <c r="F2798" s="111"/>
      <c r="G2798" s="111"/>
      <c r="H2798" s="111"/>
      <c r="I2798" s="111"/>
      <c r="J2798" s="111"/>
      <c r="K2798" s="111"/>
      <c r="L2798" s="111"/>
      <c r="M2798" s="111"/>
      <c r="N2798" s="111"/>
      <c r="O2798" s="111"/>
      <c r="P2798" s="111"/>
      <c r="Q2798" s="111"/>
      <c r="R2798" s="111"/>
      <c r="S2798" s="111"/>
      <c r="T2798" s="111"/>
      <c r="U2798" s="111"/>
      <c r="V2798" s="111"/>
      <c r="W2798" s="1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1"/>
      <c r="BT2798" s="11"/>
      <c r="BU2798" s="11"/>
      <c r="BV2798" s="11"/>
      <c r="BW2798" s="11"/>
      <c r="BX2798" s="11"/>
      <c r="BY2798" s="11"/>
      <c r="BZ2798" s="11"/>
    </row>
    <row r="2799" spans="1:78" s="45" customFormat="1" x14ac:dyDescent="0.2">
      <c r="A2799" s="111"/>
      <c r="B2799" s="111"/>
      <c r="C2799" s="111"/>
      <c r="D2799" s="111"/>
      <c r="E2799" s="111"/>
      <c r="F2799" s="111"/>
      <c r="G2799" s="111"/>
      <c r="H2799" s="111"/>
      <c r="I2799" s="111"/>
      <c r="J2799" s="111"/>
      <c r="K2799" s="111"/>
      <c r="L2799" s="111"/>
      <c r="M2799" s="111"/>
      <c r="N2799" s="111"/>
      <c r="O2799" s="111"/>
      <c r="P2799" s="111"/>
      <c r="Q2799" s="111"/>
      <c r="R2799" s="111"/>
      <c r="S2799" s="111"/>
      <c r="T2799" s="111"/>
      <c r="U2799" s="111"/>
      <c r="V2799" s="111"/>
      <c r="W2799" s="1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1"/>
      <c r="BT2799" s="11"/>
      <c r="BU2799" s="11"/>
      <c r="BV2799" s="11"/>
      <c r="BW2799" s="11"/>
      <c r="BX2799" s="11"/>
      <c r="BY2799" s="11"/>
      <c r="BZ2799" s="11"/>
    </row>
    <row r="2800" spans="1:78" s="45" customFormat="1" x14ac:dyDescent="0.2">
      <c r="A2800" s="111"/>
      <c r="B2800" s="111"/>
      <c r="C2800" s="111"/>
      <c r="D2800" s="111"/>
      <c r="E2800" s="111"/>
      <c r="F2800" s="111"/>
      <c r="G2800" s="111"/>
      <c r="H2800" s="111"/>
      <c r="I2800" s="111"/>
      <c r="J2800" s="111"/>
      <c r="K2800" s="111"/>
      <c r="L2800" s="111"/>
      <c r="M2800" s="111"/>
      <c r="N2800" s="111"/>
      <c r="O2800" s="111"/>
      <c r="P2800" s="111"/>
      <c r="Q2800" s="111"/>
      <c r="R2800" s="111"/>
      <c r="S2800" s="111"/>
      <c r="T2800" s="111"/>
      <c r="U2800" s="111"/>
      <c r="V2800" s="111"/>
      <c r="W2800" s="1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1"/>
      <c r="BT2800" s="11"/>
      <c r="BU2800" s="11"/>
      <c r="BV2800" s="11"/>
      <c r="BW2800" s="11"/>
      <c r="BX2800" s="11"/>
      <c r="BY2800" s="11"/>
      <c r="BZ2800" s="11"/>
    </row>
    <row r="2801" spans="1:78" s="45" customFormat="1" x14ac:dyDescent="0.2">
      <c r="A2801" s="111"/>
      <c r="B2801" s="111"/>
      <c r="C2801" s="111"/>
      <c r="D2801" s="111"/>
      <c r="E2801" s="111"/>
      <c r="F2801" s="111"/>
      <c r="G2801" s="111"/>
      <c r="H2801" s="111"/>
      <c r="I2801" s="111"/>
      <c r="J2801" s="111"/>
      <c r="K2801" s="111"/>
      <c r="L2801" s="111"/>
      <c r="M2801" s="111"/>
      <c r="N2801" s="111"/>
      <c r="O2801" s="111"/>
      <c r="P2801" s="111"/>
      <c r="Q2801" s="111"/>
      <c r="R2801" s="111"/>
      <c r="S2801" s="111"/>
      <c r="T2801" s="111"/>
      <c r="U2801" s="111"/>
      <c r="V2801" s="111"/>
      <c r="W2801" s="1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1"/>
      <c r="BT2801" s="11"/>
      <c r="BU2801" s="11"/>
      <c r="BV2801" s="11"/>
      <c r="BW2801" s="11"/>
      <c r="BX2801" s="11"/>
      <c r="BY2801" s="11"/>
      <c r="BZ2801" s="11"/>
    </row>
    <row r="2802" spans="1:78" s="45" customFormat="1" x14ac:dyDescent="0.2">
      <c r="A2802" s="111"/>
      <c r="B2802" s="111"/>
      <c r="C2802" s="111"/>
      <c r="D2802" s="111"/>
      <c r="E2802" s="111"/>
      <c r="F2802" s="111"/>
      <c r="G2802" s="111"/>
      <c r="H2802" s="111"/>
      <c r="I2802" s="111"/>
      <c r="J2802" s="111"/>
      <c r="K2802" s="111"/>
      <c r="L2802" s="111"/>
      <c r="M2802" s="111"/>
      <c r="N2802" s="111"/>
      <c r="O2802" s="111"/>
      <c r="P2802" s="111"/>
      <c r="Q2802" s="111"/>
      <c r="R2802" s="111"/>
      <c r="S2802" s="111"/>
      <c r="T2802" s="111"/>
      <c r="U2802" s="111"/>
      <c r="V2802" s="111"/>
      <c r="W2802" s="1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1"/>
      <c r="BT2802" s="11"/>
      <c r="BU2802" s="11"/>
      <c r="BV2802" s="11"/>
      <c r="BW2802" s="11"/>
      <c r="BX2802" s="11"/>
      <c r="BY2802" s="11"/>
      <c r="BZ2802" s="11"/>
    </row>
    <row r="2803" spans="1:78" s="45" customFormat="1" x14ac:dyDescent="0.2">
      <c r="A2803" s="111"/>
      <c r="B2803" s="111"/>
      <c r="C2803" s="111"/>
      <c r="D2803" s="111"/>
      <c r="E2803" s="111"/>
      <c r="F2803" s="111"/>
      <c r="G2803" s="111"/>
      <c r="H2803" s="111"/>
      <c r="I2803" s="111"/>
      <c r="J2803" s="111"/>
      <c r="K2803" s="111"/>
      <c r="L2803" s="111"/>
      <c r="M2803" s="111"/>
      <c r="N2803" s="111"/>
      <c r="O2803" s="111"/>
      <c r="P2803" s="111"/>
      <c r="Q2803" s="111"/>
      <c r="R2803" s="111"/>
      <c r="S2803" s="111"/>
      <c r="T2803" s="111"/>
      <c r="U2803" s="111"/>
      <c r="V2803" s="111"/>
      <c r="W2803" s="1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1"/>
      <c r="BT2803" s="11"/>
      <c r="BU2803" s="11"/>
      <c r="BV2803" s="11"/>
      <c r="BW2803" s="11"/>
      <c r="BX2803" s="11"/>
      <c r="BY2803" s="11"/>
      <c r="BZ2803" s="11"/>
    </row>
    <row r="2804" spans="1:78" s="45" customFormat="1" x14ac:dyDescent="0.2">
      <c r="A2804" s="111"/>
      <c r="B2804" s="111"/>
      <c r="C2804" s="111"/>
      <c r="D2804" s="111"/>
      <c r="E2804" s="111"/>
      <c r="F2804" s="111"/>
      <c r="G2804" s="111"/>
      <c r="H2804" s="111"/>
      <c r="I2804" s="111"/>
      <c r="J2804" s="111"/>
      <c r="K2804" s="111"/>
      <c r="L2804" s="111"/>
      <c r="M2804" s="111"/>
      <c r="N2804" s="111"/>
      <c r="O2804" s="111"/>
      <c r="P2804" s="111"/>
      <c r="Q2804" s="111"/>
      <c r="R2804" s="111"/>
      <c r="S2804" s="111"/>
      <c r="T2804" s="111"/>
      <c r="U2804" s="111"/>
      <c r="V2804" s="111"/>
      <c r="W2804" s="1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1"/>
      <c r="BT2804" s="11"/>
      <c r="BU2804" s="11"/>
      <c r="BV2804" s="11"/>
      <c r="BW2804" s="11"/>
      <c r="BX2804" s="11"/>
      <c r="BY2804" s="11"/>
      <c r="BZ2804" s="11"/>
    </row>
    <row r="2805" spans="1:78" s="45" customFormat="1" x14ac:dyDescent="0.2">
      <c r="A2805" s="111"/>
      <c r="B2805" s="111"/>
      <c r="C2805" s="111"/>
      <c r="D2805" s="111"/>
      <c r="E2805" s="111"/>
      <c r="F2805" s="111"/>
      <c r="G2805" s="111"/>
      <c r="H2805" s="111"/>
      <c r="I2805" s="111"/>
      <c r="J2805" s="111"/>
      <c r="K2805" s="111"/>
      <c r="L2805" s="111"/>
      <c r="M2805" s="111"/>
      <c r="N2805" s="111"/>
      <c r="O2805" s="111"/>
      <c r="P2805" s="111"/>
      <c r="Q2805" s="111"/>
      <c r="R2805" s="111"/>
      <c r="S2805" s="111"/>
      <c r="T2805" s="111"/>
      <c r="U2805" s="111"/>
      <c r="V2805" s="111"/>
      <c r="W2805" s="1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1"/>
      <c r="BT2805" s="11"/>
      <c r="BU2805" s="11"/>
      <c r="BV2805" s="11"/>
      <c r="BW2805" s="11"/>
      <c r="BX2805" s="11"/>
      <c r="BY2805" s="11"/>
      <c r="BZ2805" s="11"/>
    </row>
    <row r="2806" spans="1:78" s="45" customFormat="1" x14ac:dyDescent="0.2">
      <c r="A2806" s="111"/>
      <c r="B2806" s="111"/>
      <c r="C2806" s="111"/>
      <c r="D2806" s="111"/>
      <c r="E2806" s="111"/>
      <c r="F2806" s="111"/>
      <c r="G2806" s="111"/>
      <c r="H2806" s="111"/>
      <c r="I2806" s="111"/>
      <c r="J2806" s="111"/>
      <c r="K2806" s="111"/>
      <c r="L2806" s="111"/>
      <c r="M2806" s="111"/>
      <c r="N2806" s="111"/>
      <c r="O2806" s="111"/>
      <c r="P2806" s="111"/>
      <c r="Q2806" s="111"/>
      <c r="R2806" s="111"/>
      <c r="S2806" s="111"/>
      <c r="T2806" s="111"/>
      <c r="U2806" s="111"/>
      <c r="V2806" s="111"/>
      <c r="W2806" s="1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1"/>
      <c r="BT2806" s="11"/>
      <c r="BU2806" s="11"/>
      <c r="BV2806" s="11"/>
      <c r="BW2806" s="11"/>
      <c r="BX2806" s="11"/>
      <c r="BY2806" s="11"/>
      <c r="BZ2806" s="11"/>
    </row>
    <row r="2807" spans="1:78" s="45" customFormat="1" x14ac:dyDescent="0.2">
      <c r="A2807" s="111"/>
      <c r="B2807" s="111"/>
      <c r="C2807" s="111"/>
      <c r="D2807" s="111"/>
      <c r="E2807" s="111"/>
      <c r="F2807" s="111"/>
      <c r="G2807" s="111"/>
      <c r="H2807" s="111"/>
      <c r="I2807" s="111"/>
      <c r="J2807" s="111"/>
      <c r="K2807" s="111"/>
      <c r="L2807" s="111"/>
      <c r="M2807" s="111"/>
      <c r="N2807" s="111"/>
      <c r="O2807" s="111"/>
      <c r="P2807" s="111"/>
      <c r="Q2807" s="111"/>
      <c r="R2807" s="111"/>
      <c r="S2807" s="111"/>
      <c r="T2807" s="111"/>
      <c r="U2807" s="111"/>
      <c r="V2807" s="111"/>
      <c r="W2807" s="1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1"/>
      <c r="BT2807" s="11"/>
      <c r="BU2807" s="11"/>
      <c r="BV2807" s="11"/>
      <c r="BW2807" s="11"/>
      <c r="BX2807" s="11"/>
      <c r="BY2807" s="11"/>
      <c r="BZ2807" s="11"/>
    </row>
    <row r="2808" spans="1:78" s="45" customFormat="1" x14ac:dyDescent="0.2">
      <c r="A2808" s="111"/>
      <c r="B2808" s="111"/>
      <c r="C2808" s="111"/>
      <c r="D2808" s="111"/>
      <c r="E2808" s="111"/>
      <c r="F2808" s="111"/>
      <c r="G2808" s="111"/>
      <c r="H2808" s="111"/>
      <c r="I2808" s="111"/>
      <c r="J2808" s="111"/>
      <c r="K2808" s="111"/>
      <c r="L2808" s="111"/>
      <c r="M2808" s="111"/>
      <c r="N2808" s="111"/>
      <c r="O2808" s="111"/>
      <c r="P2808" s="111"/>
      <c r="Q2808" s="111"/>
      <c r="R2808" s="111"/>
      <c r="S2808" s="111"/>
      <c r="T2808" s="111"/>
      <c r="U2808" s="111"/>
      <c r="V2808" s="111"/>
      <c r="W2808" s="1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1"/>
      <c r="BT2808" s="11"/>
      <c r="BU2808" s="11"/>
      <c r="BV2808" s="11"/>
      <c r="BW2808" s="11"/>
      <c r="BX2808" s="11"/>
      <c r="BY2808" s="11"/>
      <c r="BZ2808" s="11"/>
    </row>
    <row r="2809" spans="1:78" s="45" customFormat="1" x14ac:dyDescent="0.2">
      <c r="A2809" s="111"/>
      <c r="B2809" s="111"/>
      <c r="C2809" s="111"/>
      <c r="D2809" s="111"/>
      <c r="E2809" s="111"/>
      <c r="F2809" s="111"/>
      <c r="G2809" s="111"/>
      <c r="H2809" s="111"/>
      <c r="I2809" s="111"/>
      <c r="J2809" s="111"/>
      <c r="K2809" s="111"/>
      <c r="L2809" s="111"/>
      <c r="M2809" s="111"/>
      <c r="N2809" s="111"/>
      <c r="O2809" s="111"/>
      <c r="P2809" s="111"/>
      <c r="Q2809" s="111"/>
      <c r="R2809" s="111"/>
      <c r="S2809" s="111"/>
      <c r="T2809" s="111"/>
      <c r="U2809" s="111"/>
      <c r="V2809" s="111"/>
      <c r="W2809" s="1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1"/>
      <c r="BT2809" s="11"/>
      <c r="BU2809" s="11"/>
      <c r="BV2809" s="11"/>
      <c r="BW2809" s="11"/>
      <c r="BX2809" s="11"/>
      <c r="BY2809" s="11"/>
      <c r="BZ2809" s="11"/>
    </row>
    <row r="2810" spans="1:78" s="45" customFormat="1" x14ac:dyDescent="0.2">
      <c r="A2810" s="111"/>
      <c r="B2810" s="111"/>
      <c r="C2810" s="111"/>
      <c r="D2810" s="111"/>
      <c r="E2810" s="111"/>
      <c r="F2810" s="111"/>
      <c r="G2810" s="111"/>
      <c r="H2810" s="111"/>
      <c r="I2810" s="111"/>
      <c r="J2810" s="111"/>
      <c r="K2810" s="111"/>
      <c r="L2810" s="111"/>
      <c r="M2810" s="111"/>
      <c r="N2810" s="111"/>
      <c r="O2810" s="111"/>
      <c r="P2810" s="111"/>
      <c r="Q2810" s="111"/>
      <c r="R2810" s="111"/>
      <c r="S2810" s="111"/>
      <c r="T2810" s="111"/>
      <c r="U2810" s="111"/>
      <c r="V2810" s="111"/>
      <c r="W2810" s="1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1"/>
      <c r="BT2810" s="11"/>
      <c r="BU2810" s="11"/>
      <c r="BV2810" s="11"/>
      <c r="BW2810" s="11"/>
      <c r="BX2810" s="11"/>
      <c r="BY2810" s="11"/>
      <c r="BZ2810" s="11"/>
    </row>
    <row r="2811" spans="1:78" s="45" customFormat="1" x14ac:dyDescent="0.2">
      <c r="A2811" s="111"/>
      <c r="B2811" s="111"/>
      <c r="C2811" s="111"/>
      <c r="D2811" s="111"/>
      <c r="E2811" s="111"/>
      <c r="F2811" s="111"/>
      <c r="G2811" s="111"/>
      <c r="H2811" s="111"/>
      <c r="I2811" s="111"/>
      <c r="J2811" s="111"/>
      <c r="K2811" s="111"/>
      <c r="L2811" s="111"/>
      <c r="M2811" s="111"/>
      <c r="N2811" s="111"/>
      <c r="O2811" s="111"/>
      <c r="P2811" s="111"/>
      <c r="Q2811" s="111"/>
      <c r="R2811" s="111"/>
      <c r="S2811" s="111"/>
      <c r="T2811" s="111"/>
      <c r="U2811" s="111"/>
      <c r="V2811" s="111"/>
      <c r="W2811" s="1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1"/>
      <c r="BT2811" s="11"/>
      <c r="BU2811" s="11"/>
      <c r="BV2811" s="11"/>
      <c r="BW2811" s="11"/>
      <c r="BX2811" s="11"/>
      <c r="BY2811" s="11"/>
      <c r="BZ2811" s="11"/>
    </row>
    <row r="2812" spans="1:78" s="45" customFormat="1" x14ac:dyDescent="0.2">
      <c r="A2812" s="111"/>
      <c r="B2812" s="111"/>
      <c r="C2812" s="111"/>
      <c r="D2812" s="111"/>
      <c r="E2812" s="111"/>
      <c r="F2812" s="111"/>
      <c r="G2812" s="111"/>
      <c r="H2812" s="111"/>
      <c r="I2812" s="111"/>
      <c r="J2812" s="111"/>
      <c r="K2812" s="111"/>
      <c r="L2812" s="111"/>
      <c r="M2812" s="111"/>
      <c r="N2812" s="111"/>
      <c r="O2812" s="111"/>
      <c r="P2812" s="111"/>
      <c r="Q2812" s="111"/>
      <c r="R2812" s="111"/>
      <c r="S2812" s="111"/>
      <c r="T2812" s="111"/>
      <c r="U2812" s="111"/>
      <c r="V2812" s="111"/>
      <c r="W2812" s="1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1"/>
      <c r="BT2812" s="11"/>
      <c r="BU2812" s="11"/>
      <c r="BV2812" s="11"/>
      <c r="BW2812" s="11"/>
      <c r="BX2812" s="11"/>
      <c r="BY2812" s="11"/>
      <c r="BZ2812" s="11"/>
    </row>
    <row r="2813" spans="1:78" s="45" customFormat="1" x14ac:dyDescent="0.2">
      <c r="A2813" s="111"/>
      <c r="B2813" s="111"/>
      <c r="C2813" s="111"/>
      <c r="D2813" s="111"/>
      <c r="E2813" s="111"/>
      <c r="F2813" s="111"/>
      <c r="G2813" s="111"/>
      <c r="H2813" s="111"/>
      <c r="I2813" s="111"/>
      <c r="J2813" s="111"/>
      <c r="K2813" s="111"/>
      <c r="L2813" s="111"/>
      <c r="M2813" s="111"/>
      <c r="N2813" s="111"/>
      <c r="O2813" s="111"/>
      <c r="P2813" s="111"/>
      <c r="Q2813" s="111"/>
      <c r="R2813" s="111"/>
      <c r="S2813" s="111"/>
      <c r="T2813" s="111"/>
      <c r="U2813" s="111"/>
      <c r="V2813" s="111"/>
      <c r="W2813" s="1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1"/>
      <c r="BT2813" s="11"/>
      <c r="BU2813" s="11"/>
      <c r="BV2813" s="11"/>
      <c r="BW2813" s="11"/>
      <c r="BX2813" s="11"/>
      <c r="BY2813" s="11"/>
      <c r="BZ2813" s="11"/>
    </row>
    <row r="2814" spans="1:78" s="45" customFormat="1" x14ac:dyDescent="0.2">
      <c r="A2814" s="111"/>
      <c r="B2814" s="111"/>
      <c r="C2814" s="111"/>
      <c r="D2814" s="111"/>
      <c r="E2814" s="111"/>
      <c r="F2814" s="111"/>
      <c r="G2814" s="111"/>
      <c r="H2814" s="111"/>
      <c r="I2814" s="111"/>
      <c r="J2814" s="111"/>
      <c r="K2814" s="111"/>
      <c r="L2814" s="111"/>
      <c r="M2814" s="111"/>
      <c r="N2814" s="111"/>
      <c r="O2814" s="111"/>
      <c r="P2814" s="111"/>
      <c r="Q2814" s="111"/>
      <c r="R2814" s="111"/>
      <c r="S2814" s="111"/>
      <c r="T2814" s="111"/>
      <c r="U2814" s="111"/>
      <c r="V2814" s="111"/>
      <c r="W2814" s="1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1"/>
      <c r="BT2814" s="11"/>
      <c r="BU2814" s="11"/>
      <c r="BV2814" s="11"/>
      <c r="BW2814" s="11"/>
      <c r="BX2814" s="11"/>
      <c r="BY2814" s="11"/>
      <c r="BZ2814" s="11"/>
    </row>
    <row r="2815" spans="1:78" s="45" customFormat="1" x14ac:dyDescent="0.2">
      <c r="A2815" s="111"/>
      <c r="B2815" s="111"/>
      <c r="C2815" s="111"/>
      <c r="D2815" s="111"/>
      <c r="E2815" s="111"/>
      <c r="F2815" s="111"/>
      <c r="G2815" s="111"/>
      <c r="H2815" s="111"/>
      <c r="I2815" s="111"/>
      <c r="J2815" s="111"/>
      <c r="K2815" s="111"/>
      <c r="L2815" s="111"/>
      <c r="M2815" s="111"/>
      <c r="N2815" s="111"/>
      <c r="O2815" s="111"/>
      <c r="P2815" s="111"/>
      <c r="Q2815" s="111"/>
      <c r="R2815" s="111"/>
      <c r="S2815" s="111"/>
      <c r="T2815" s="111"/>
      <c r="U2815" s="111"/>
      <c r="V2815" s="111"/>
      <c r="W2815" s="1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1"/>
      <c r="BT2815" s="11"/>
      <c r="BU2815" s="11"/>
      <c r="BV2815" s="11"/>
      <c r="BW2815" s="11"/>
      <c r="BX2815" s="11"/>
      <c r="BY2815" s="11"/>
      <c r="BZ2815" s="11"/>
    </row>
    <row r="2816" spans="1:78" s="45" customFormat="1" x14ac:dyDescent="0.2">
      <c r="A2816" s="111"/>
      <c r="B2816" s="111"/>
      <c r="C2816" s="111"/>
      <c r="D2816" s="111"/>
      <c r="E2816" s="111"/>
      <c r="F2816" s="111"/>
      <c r="G2816" s="111"/>
      <c r="H2816" s="111"/>
      <c r="I2816" s="111"/>
      <c r="J2816" s="111"/>
      <c r="K2816" s="111"/>
      <c r="L2816" s="111"/>
      <c r="M2816" s="111"/>
      <c r="N2816" s="111"/>
      <c r="O2816" s="111"/>
      <c r="P2816" s="111"/>
      <c r="Q2816" s="111"/>
      <c r="R2816" s="111"/>
      <c r="S2816" s="111"/>
      <c r="T2816" s="111"/>
      <c r="U2816" s="111"/>
      <c r="V2816" s="111"/>
      <c r="W2816" s="1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1"/>
      <c r="BT2816" s="11"/>
      <c r="BU2816" s="11"/>
      <c r="BV2816" s="11"/>
      <c r="BW2816" s="11"/>
      <c r="BX2816" s="11"/>
      <c r="BY2816" s="11"/>
      <c r="BZ2816" s="11"/>
    </row>
    <row r="2817" spans="1:78" s="45" customFormat="1" x14ac:dyDescent="0.2">
      <c r="A2817" s="111"/>
      <c r="B2817" s="111"/>
      <c r="C2817" s="111"/>
      <c r="D2817" s="111"/>
      <c r="E2817" s="111"/>
      <c r="F2817" s="111"/>
      <c r="G2817" s="111"/>
      <c r="H2817" s="111"/>
      <c r="I2817" s="111"/>
      <c r="J2817" s="111"/>
      <c r="K2817" s="111"/>
      <c r="L2817" s="111"/>
      <c r="M2817" s="111"/>
      <c r="N2817" s="111"/>
      <c r="O2817" s="111"/>
      <c r="P2817" s="111"/>
      <c r="Q2817" s="111"/>
      <c r="R2817" s="111"/>
      <c r="S2817" s="111"/>
      <c r="T2817" s="111"/>
      <c r="U2817" s="111"/>
      <c r="V2817" s="111"/>
      <c r="W2817" s="1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  <c r="BT2817" s="11"/>
      <c r="BU2817" s="11"/>
      <c r="BV2817" s="11"/>
      <c r="BW2817" s="11"/>
      <c r="BX2817" s="11"/>
      <c r="BY2817" s="11"/>
      <c r="BZ2817" s="11"/>
    </row>
    <row r="2818" spans="1:78" s="45" customFormat="1" x14ac:dyDescent="0.2">
      <c r="A2818" s="111"/>
      <c r="B2818" s="111"/>
      <c r="C2818" s="111"/>
      <c r="D2818" s="111"/>
      <c r="E2818" s="111"/>
      <c r="F2818" s="111"/>
      <c r="G2818" s="111"/>
      <c r="H2818" s="111"/>
      <c r="I2818" s="111"/>
      <c r="J2818" s="111"/>
      <c r="K2818" s="111"/>
      <c r="L2818" s="111"/>
      <c r="M2818" s="111"/>
      <c r="N2818" s="111"/>
      <c r="O2818" s="111"/>
      <c r="P2818" s="111"/>
      <c r="Q2818" s="111"/>
      <c r="R2818" s="111"/>
      <c r="S2818" s="111"/>
      <c r="T2818" s="111"/>
      <c r="U2818" s="111"/>
      <c r="V2818" s="111"/>
      <c r="W2818" s="1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  <c r="BT2818" s="11"/>
      <c r="BU2818" s="11"/>
      <c r="BV2818" s="11"/>
      <c r="BW2818" s="11"/>
      <c r="BX2818" s="11"/>
      <c r="BY2818" s="11"/>
      <c r="BZ2818" s="11"/>
    </row>
    <row r="2819" spans="1:78" s="45" customFormat="1" x14ac:dyDescent="0.2">
      <c r="A2819" s="111"/>
      <c r="B2819" s="111"/>
      <c r="C2819" s="111"/>
      <c r="D2819" s="111"/>
      <c r="E2819" s="111"/>
      <c r="F2819" s="111"/>
      <c r="G2819" s="111"/>
      <c r="H2819" s="111"/>
      <c r="I2819" s="111"/>
      <c r="J2819" s="111"/>
      <c r="K2819" s="111"/>
      <c r="L2819" s="111"/>
      <c r="M2819" s="111"/>
      <c r="N2819" s="111"/>
      <c r="O2819" s="111"/>
      <c r="P2819" s="111"/>
      <c r="Q2819" s="111"/>
      <c r="R2819" s="111"/>
      <c r="S2819" s="111"/>
      <c r="T2819" s="111"/>
      <c r="U2819" s="111"/>
      <c r="V2819" s="111"/>
      <c r="W2819" s="1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  <c r="BT2819" s="11"/>
      <c r="BU2819" s="11"/>
      <c r="BV2819" s="11"/>
      <c r="BW2819" s="11"/>
      <c r="BX2819" s="11"/>
      <c r="BY2819" s="11"/>
      <c r="BZ2819" s="11"/>
    </row>
    <row r="2820" spans="1:78" s="45" customFormat="1" x14ac:dyDescent="0.2">
      <c r="A2820" s="111"/>
      <c r="B2820" s="111"/>
      <c r="C2820" s="111"/>
      <c r="D2820" s="111"/>
      <c r="E2820" s="111"/>
      <c r="F2820" s="111"/>
      <c r="G2820" s="111"/>
      <c r="H2820" s="111"/>
      <c r="I2820" s="111"/>
      <c r="J2820" s="111"/>
      <c r="K2820" s="111"/>
      <c r="L2820" s="111"/>
      <c r="M2820" s="111"/>
      <c r="N2820" s="111"/>
      <c r="O2820" s="111"/>
      <c r="P2820" s="111"/>
      <c r="Q2820" s="111"/>
      <c r="R2820" s="111"/>
      <c r="S2820" s="111"/>
      <c r="T2820" s="111"/>
      <c r="U2820" s="111"/>
      <c r="V2820" s="111"/>
      <c r="W2820" s="1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  <c r="BT2820" s="11"/>
      <c r="BU2820" s="11"/>
      <c r="BV2820" s="11"/>
      <c r="BW2820" s="11"/>
      <c r="BX2820" s="11"/>
      <c r="BY2820" s="11"/>
      <c r="BZ2820" s="11"/>
    </row>
    <row r="2821" spans="1:78" s="45" customFormat="1" x14ac:dyDescent="0.2">
      <c r="A2821" s="111"/>
      <c r="B2821" s="111"/>
      <c r="C2821" s="111"/>
      <c r="D2821" s="111"/>
      <c r="E2821" s="111"/>
      <c r="F2821" s="111"/>
      <c r="G2821" s="111"/>
      <c r="H2821" s="111"/>
      <c r="I2821" s="111"/>
      <c r="J2821" s="111"/>
      <c r="K2821" s="111"/>
      <c r="L2821" s="111"/>
      <c r="M2821" s="111"/>
      <c r="N2821" s="111"/>
      <c r="O2821" s="111"/>
      <c r="P2821" s="111"/>
      <c r="Q2821" s="111"/>
      <c r="R2821" s="111"/>
      <c r="S2821" s="111"/>
      <c r="T2821" s="111"/>
      <c r="U2821" s="111"/>
      <c r="V2821" s="111"/>
      <c r="W2821" s="1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  <c r="BT2821" s="11"/>
      <c r="BU2821" s="11"/>
      <c r="BV2821" s="11"/>
      <c r="BW2821" s="11"/>
      <c r="BX2821" s="11"/>
      <c r="BY2821" s="11"/>
      <c r="BZ2821" s="11"/>
    </row>
    <row r="2822" spans="1:78" s="45" customFormat="1" x14ac:dyDescent="0.2">
      <c r="A2822" s="111"/>
      <c r="B2822" s="111"/>
      <c r="C2822" s="111"/>
      <c r="D2822" s="111"/>
      <c r="E2822" s="111"/>
      <c r="F2822" s="111"/>
      <c r="G2822" s="111"/>
      <c r="H2822" s="111"/>
      <c r="I2822" s="111"/>
      <c r="J2822" s="111"/>
      <c r="K2822" s="111"/>
      <c r="L2822" s="111"/>
      <c r="M2822" s="111"/>
      <c r="N2822" s="111"/>
      <c r="O2822" s="111"/>
      <c r="P2822" s="111"/>
      <c r="Q2822" s="111"/>
      <c r="R2822" s="111"/>
      <c r="S2822" s="111"/>
      <c r="T2822" s="111"/>
      <c r="U2822" s="111"/>
      <c r="V2822" s="111"/>
      <c r="W2822" s="1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  <c r="BT2822" s="11"/>
      <c r="BU2822" s="11"/>
      <c r="BV2822" s="11"/>
      <c r="BW2822" s="11"/>
      <c r="BX2822" s="11"/>
      <c r="BY2822" s="11"/>
      <c r="BZ2822" s="11"/>
    </row>
    <row r="2823" spans="1:78" s="45" customFormat="1" x14ac:dyDescent="0.2">
      <c r="A2823" s="111"/>
      <c r="B2823" s="111"/>
      <c r="C2823" s="111"/>
      <c r="D2823" s="111"/>
      <c r="E2823" s="111"/>
      <c r="F2823" s="111"/>
      <c r="G2823" s="111"/>
      <c r="H2823" s="111"/>
      <c r="I2823" s="111"/>
      <c r="J2823" s="111"/>
      <c r="K2823" s="111"/>
      <c r="L2823" s="111"/>
      <c r="M2823" s="111"/>
      <c r="N2823" s="111"/>
      <c r="O2823" s="111"/>
      <c r="P2823" s="111"/>
      <c r="Q2823" s="111"/>
      <c r="R2823" s="111"/>
      <c r="S2823" s="111"/>
      <c r="T2823" s="111"/>
      <c r="U2823" s="111"/>
      <c r="V2823" s="111"/>
      <c r="W2823" s="1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  <c r="BT2823" s="11"/>
      <c r="BU2823" s="11"/>
      <c r="BV2823" s="11"/>
      <c r="BW2823" s="11"/>
      <c r="BX2823" s="11"/>
      <c r="BY2823" s="11"/>
      <c r="BZ2823" s="11"/>
    </row>
    <row r="2824" spans="1:78" s="45" customFormat="1" x14ac:dyDescent="0.2">
      <c r="A2824" s="111"/>
      <c r="B2824" s="111"/>
      <c r="C2824" s="111"/>
      <c r="D2824" s="111"/>
      <c r="E2824" s="111"/>
      <c r="F2824" s="111"/>
      <c r="G2824" s="111"/>
      <c r="H2824" s="111"/>
      <c r="I2824" s="111"/>
      <c r="J2824" s="111"/>
      <c r="K2824" s="111"/>
      <c r="L2824" s="111"/>
      <c r="M2824" s="111"/>
      <c r="N2824" s="111"/>
      <c r="O2824" s="111"/>
      <c r="P2824" s="111"/>
      <c r="Q2824" s="111"/>
      <c r="R2824" s="111"/>
      <c r="S2824" s="111"/>
      <c r="T2824" s="111"/>
      <c r="U2824" s="111"/>
      <c r="V2824" s="111"/>
      <c r="W2824" s="1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  <c r="BT2824" s="11"/>
      <c r="BU2824" s="11"/>
      <c r="BV2824" s="11"/>
      <c r="BW2824" s="11"/>
      <c r="BX2824" s="11"/>
      <c r="BY2824" s="11"/>
      <c r="BZ2824" s="11"/>
    </row>
    <row r="2825" spans="1:78" s="45" customFormat="1" x14ac:dyDescent="0.2">
      <c r="A2825" s="111"/>
      <c r="B2825" s="111"/>
      <c r="C2825" s="111"/>
      <c r="D2825" s="111"/>
      <c r="E2825" s="111"/>
      <c r="F2825" s="111"/>
      <c r="G2825" s="111"/>
      <c r="H2825" s="111"/>
      <c r="I2825" s="111"/>
      <c r="J2825" s="111"/>
      <c r="K2825" s="111"/>
      <c r="L2825" s="111"/>
      <c r="M2825" s="111"/>
      <c r="N2825" s="111"/>
      <c r="O2825" s="111"/>
      <c r="P2825" s="111"/>
      <c r="Q2825" s="111"/>
      <c r="R2825" s="111"/>
      <c r="S2825" s="111"/>
      <c r="T2825" s="111"/>
      <c r="U2825" s="111"/>
      <c r="V2825" s="111"/>
      <c r="W2825" s="1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  <c r="BT2825" s="11"/>
      <c r="BU2825" s="11"/>
      <c r="BV2825" s="11"/>
      <c r="BW2825" s="11"/>
      <c r="BX2825" s="11"/>
      <c r="BY2825" s="11"/>
      <c r="BZ2825" s="11"/>
    </row>
    <row r="2826" spans="1:78" s="45" customFormat="1" x14ac:dyDescent="0.2">
      <c r="A2826" s="111"/>
      <c r="B2826" s="111"/>
      <c r="C2826" s="111"/>
      <c r="D2826" s="111"/>
      <c r="E2826" s="111"/>
      <c r="F2826" s="111"/>
      <c r="G2826" s="111"/>
      <c r="H2826" s="111"/>
      <c r="I2826" s="111"/>
      <c r="J2826" s="111"/>
      <c r="K2826" s="111"/>
      <c r="L2826" s="111"/>
      <c r="M2826" s="111"/>
      <c r="N2826" s="111"/>
      <c r="O2826" s="111"/>
      <c r="P2826" s="111"/>
      <c r="Q2826" s="111"/>
      <c r="R2826" s="111"/>
      <c r="S2826" s="111"/>
      <c r="T2826" s="111"/>
      <c r="U2826" s="111"/>
      <c r="V2826" s="111"/>
      <c r="W2826" s="1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  <c r="BT2826" s="11"/>
      <c r="BU2826" s="11"/>
      <c r="BV2826" s="11"/>
      <c r="BW2826" s="11"/>
      <c r="BX2826" s="11"/>
      <c r="BY2826" s="11"/>
      <c r="BZ2826" s="11"/>
    </row>
    <row r="2827" spans="1:78" s="45" customFormat="1" x14ac:dyDescent="0.2">
      <c r="A2827" s="111"/>
      <c r="B2827" s="111"/>
      <c r="C2827" s="111"/>
      <c r="D2827" s="111"/>
      <c r="E2827" s="111"/>
      <c r="F2827" s="111"/>
      <c r="G2827" s="111"/>
      <c r="H2827" s="111"/>
      <c r="I2827" s="111"/>
      <c r="J2827" s="111"/>
      <c r="K2827" s="111"/>
      <c r="L2827" s="111"/>
      <c r="M2827" s="111"/>
      <c r="N2827" s="111"/>
      <c r="O2827" s="111"/>
      <c r="P2827" s="111"/>
      <c r="Q2827" s="111"/>
      <c r="R2827" s="111"/>
      <c r="S2827" s="111"/>
      <c r="T2827" s="111"/>
      <c r="U2827" s="111"/>
      <c r="V2827" s="111"/>
      <c r="W2827" s="1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  <c r="BT2827" s="11"/>
      <c r="BU2827" s="11"/>
      <c r="BV2827" s="11"/>
      <c r="BW2827" s="11"/>
      <c r="BX2827" s="11"/>
      <c r="BY2827" s="11"/>
      <c r="BZ2827" s="11"/>
    </row>
    <row r="2828" spans="1:78" s="45" customFormat="1" x14ac:dyDescent="0.2">
      <c r="A2828" s="111"/>
      <c r="B2828" s="111"/>
      <c r="C2828" s="111"/>
      <c r="D2828" s="111"/>
      <c r="E2828" s="111"/>
      <c r="F2828" s="111"/>
      <c r="G2828" s="111"/>
      <c r="H2828" s="111"/>
      <c r="I2828" s="111"/>
      <c r="J2828" s="111"/>
      <c r="K2828" s="111"/>
      <c r="L2828" s="111"/>
      <c r="M2828" s="111"/>
      <c r="N2828" s="111"/>
      <c r="O2828" s="111"/>
      <c r="P2828" s="111"/>
      <c r="Q2828" s="111"/>
      <c r="R2828" s="111"/>
      <c r="S2828" s="111"/>
      <c r="T2828" s="111"/>
      <c r="U2828" s="111"/>
      <c r="V2828" s="111"/>
      <c r="W2828" s="1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  <c r="BT2828" s="11"/>
      <c r="BU2828" s="11"/>
      <c r="BV2828" s="11"/>
      <c r="BW2828" s="11"/>
      <c r="BX2828" s="11"/>
      <c r="BY2828" s="11"/>
      <c r="BZ2828" s="11"/>
    </row>
    <row r="2829" spans="1:78" s="45" customFormat="1" x14ac:dyDescent="0.2">
      <c r="A2829" s="111"/>
      <c r="B2829" s="111"/>
      <c r="C2829" s="111"/>
      <c r="D2829" s="111"/>
      <c r="E2829" s="111"/>
      <c r="F2829" s="111"/>
      <c r="G2829" s="111"/>
      <c r="H2829" s="111"/>
      <c r="I2829" s="111"/>
      <c r="J2829" s="111"/>
      <c r="K2829" s="111"/>
      <c r="L2829" s="111"/>
      <c r="M2829" s="111"/>
      <c r="N2829" s="111"/>
      <c r="O2829" s="111"/>
      <c r="P2829" s="111"/>
      <c r="Q2829" s="111"/>
      <c r="R2829" s="111"/>
      <c r="S2829" s="111"/>
      <c r="T2829" s="111"/>
      <c r="U2829" s="111"/>
      <c r="V2829" s="111"/>
      <c r="W2829" s="1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  <c r="BT2829" s="11"/>
      <c r="BU2829" s="11"/>
      <c r="BV2829" s="11"/>
      <c r="BW2829" s="11"/>
      <c r="BX2829" s="11"/>
      <c r="BY2829" s="11"/>
      <c r="BZ2829" s="11"/>
    </row>
    <row r="2830" spans="1:78" s="45" customFormat="1" x14ac:dyDescent="0.2">
      <c r="A2830" s="111"/>
      <c r="B2830" s="111"/>
      <c r="C2830" s="111"/>
      <c r="D2830" s="111"/>
      <c r="E2830" s="111"/>
      <c r="F2830" s="111"/>
      <c r="G2830" s="111"/>
      <c r="H2830" s="111"/>
      <c r="I2830" s="111"/>
      <c r="J2830" s="111"/>
      <c r="K2830" s="111"/>
      <c r="L2830" s="111"/>
      <c r="M2830" s="111"/>
      <c r="N2830" s="111"/>
      <c r="O2830" s="111"/>
      <c r="P2830" s="111"/>
      <c r="Q2830" s="111"/>
      <c r="R2830" s="111"/>
      <c r="S2830" s="111"/>
      <c r="T2830" s="111"/>
      <c r="U2830" s="111"/>
      <c r="V2830" s="111"/>
      <c r="W2830" s="1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  <c r="BT2830" s="11"/>
      <c r="BU2830" s="11"/>
      <c r="BV2830" s="11"/>
      <c r="BW2830" s="11"/>
      <c r="BX2830" s="11"/>
      <c r="BY2830" s="11"/>
      <c r="BZ2830" s="11"/>
    </row>
    <row r="2831" spans="1:78" s="45" customFormat="1" x14ac:dyDescent="0.2">
      <c r="A2831" s="111"/>
      <c r="B2831" s="111"/>
      <c r="C2831" s="111"/>
      <c r="D2831" s="111"/>
      <c r="E2831" s="111"/>
      <c r="F2831" s="111"/>
      <c r="G2831" s="111"/>
      <c r="H2831" s="111"/>
      <c r="I2831" s="111"/>
      <c r="J2831" s="111"/>
      <c r="K2831" s="111"/>
      <c r="L2831" s="111"/>
      <c r="M2831" s="111"/>
      <c r="N2831" s="111"/>
      <c r="O2831" s="111"/>
      <c r="P2831" s="111"/>
      <c r="Q2831" s="111"/>
      <c r="R2831" s="111"/>
      <c r="S2831" s="111"/>
      <c r="T2831" s="111"/>
      <c r="U2831" s="111"/>
      <c r="V2831" s="111"/>
      <c r="W2831" s="1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  <c r="BT2831" s="11"/>
      <c r="BU2831" s="11"/>
      <c r="BV2831" s="11"/>
      <c r="BW2831" s="11"/>
      <c r="BX2831" s="11"/>
      <c r="BY2831" s="11"/>
      <c r="BZ2831" s="11"/>
    </row>
    <row r="2832" spans="1:78" s="45" customFormat="1" x14ac:dyDescent="0.2">
      <c r="A2832" s="111"/>
      <c r="B2832" s="111"/>
      <c r="C2832" s="111"/>
      <c r="D2832" s="111"/>
      <c r="E2832" s="111"/>
      <c r="F2832" s="111"/>
      <c r="G2832" s="111"/>
      <c r="H2832" s="111"/>
      <c r="I2832" s="111"/>
      <c r="J2832" s="111"/>
      <c r="K2832" s="111"/>
      <c r="L2832" s="111"/>
      <c r="M2832" s="111"/>
      <c r="N2832" s="111"/>
      <c r="O2832" s="111"/>
      <c r="P2832" s="111"/>
      <c r="Q2832" s="111"/>
      <c r="R2832" s="111"/>
      <c r="S2832" s="111"/>
      <c r="T2832" s="111"/>
      <c r="U2832" s="111"/>
      <c r="V2832" s="111"/>
      <c r="W2832" s="1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  <c r="BT2832" s="11"/>
      <c r="BU2832" s="11"/>
      <c r="BV2832" s="11"/>
      <c r="BW2832" s="11"/>
      <c r="BX2832" s="11"/>
      <c r="BY2832" s="11"/>
      <c r="BZ2832" s="11"/>
    </row>
    <row r="2833" spans="1:78" s="45" customFormat="1" x14ac:dyDescent="0.2">
      <c r="A2833" s="111"/>
      <c r="B2833" s="111"/>
      <c r="C2833" s="111"/>
      <c r="D2833" s="111"/>
      <c r="E2833" s="111"/>
      <c r="F2833" s="111"/>
      <c r="G2833" s="111"/>
      <c r="H2833" s="111"/>
      <c r="I2833" s="111"/>
      <c r="J2833" s="111"/>
      <c r="K2833" s="111"/>
      <c r="L2833" s="111"/>
      <c r="M2833" s="111"/>
      <c r="N2833" s="111"/>
      <c r="O2833" s="111"/>
      <c r="P2833" s="111"/>
      <c r="Q2833" s="111"/>
      <c r="R2833" s="111"/>
      <c r="S2833" s="111"/>
      <c r="T2833" s="111"/>
      <c r="U2833" s="111"/>
      <c r="V2833" s="111"/>
      <c r="W2833" s="1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  <c r="BT2833" s="11"/>
      <c r="BU2833" s="11"/>
      <c r="BV2833" s="11"/>
      <c r="BW2833" s="11"/>
      <c r="BX2833" s="11"/>
      <c r="BY2833" s="11"/>
      <c r="BZ2833" s="11"/>
    </row>
    <row r="2834" spans="1:78" s="45" customFormat="1" x14ac:dyDescent="0.2">
      <c r="A2834" s="111"/>
      <c r="B2834" s="111"/>
      <c r="C2834" s="111"/>
      <c r="D2834" s="111"/>
      <c r="E2834" s="111"/>
      <c r="F2834" s="111"/>
      <c r="G2834" s="111"/>
      <c r="H2834" s="111"/>
      <c r="I2834" s="111"/>
      <c r="J2834" s="111"/>
      <c r="K2834" s="111"/>
      <c r="L2834" s="111"/>
      <c r="M2834" s="111"/>
      <c r="N2834" s="111"/>
      <c r="O2834" s="111"/>
      <c r="P2834" s="111"/>
      <c r="Q2834" s="111"/>
      <c r="R2834" s="111"/>
      <c r="S2834" s="111"/>
      <c r="T2834" s="111"/>
      <c r="U2834" s="111"/>
      <c r="V2834" s="111"/>
      <c r="W2834" s="1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  <c r="BT2834" s="11"/>
      <c r="BU2834" s="11"/>
      <c r="BV2834" s="11"/>
      <c r="BW2834" s="11"/>
      <c r="BX2834" s="11"/>
      <c r="BY2834" s="11"/>
      <c r="BZ2834" s="11"/>
    </row>
    <row r="2835" spans="1:78" s="45" customFormat="1" x14ac:dyDescent="0.2">
      <c r="A2835" s="111"/>
      <c r="B2835" s="111"/>
      <c r="C2835" s="111"/>
      <c r="D2835" s="111"/>
      <c r="E2835" s="111"/>
      <c r="F2835" s="111"/>
      <c r="G2835" s="111"/>
      <c r="H2835" s="111"/>
      <c r="I2835" s="111"/>
      <c r="J2835" s="111"/>
      <c r="K2835" s="111"/>
      <c r="L2835" s="111"/>
      <c r="M2835" s="111"/>
      <c r="N2835" s="111"/>
      <c r="O2835" s="111"/>
      <c r="P2835" s="111"/>
      <c r="Q2835" s="111"/>
      <c r="R2835" s="111"/>
      <c r="S2835" s="111"/>
      <c r="T2835" s="111"/>
      <c r="U2835" s="111"/>
      <c r="V2835" s="111"/>
      <c r="W2835" s="1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  <c r="BT2835" s="11"/>
      <c r="BU2835" s="11"/>
      <c r="BV2835" s="11"/>
      <c r="BW2835" s="11"/>
      <c r="BX2835" s="11"/>
      <c r="BY2835" s="11"/>
      <c r="BZ2835" s="11"/>
    </row>
    <row r="2836" spans="1:78" s="45" customFormat="1" x14ac:dyDescent="0.2">
      <c r="A2836" s="111"/>
      <c r="B2836" s="111"/>
      <c r="C2836" s="111"/>
      <c r="D2836" s="111"/>
      <c r="E2836" s="111"/>
      <c r="F2836" s="111"/>
      <c r="G2836" s="111"/>
      <c r="H2836" s="111"/>
      <c r="I2836" s="111"/>
      <c r="J2836" s="111"/>
      <c r="K2836" s="111"/>
      <c r="L2836" s="111"/>
      <c r="M2836" s="111"/>
      <c r="N2836" s="111"/>
      <c r="O2836" s="111"/>
      <c r="P2836" s="111"/>
      <c r="Q2836" s="111"/>
      <c r="R2836" s="111"/>
      <c r="S2836" s="111"/>
      <c r="T2836" s="111"/>
      <c r="U2836" s="111"/>
      <c r="V2836" s="111"/>
      <c r="W2836" s="1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  <c r="BT2836" s="11"/>
      <c r="BU2836" s="11"/>
      <c r="BV2836" s="11"/>
      <c r="BW2836" s="11"/>
      <c r="BX2836" s="11"/>
      <c r="BY2836" s="11"/>
      <c r="BZ2836" s="11"/>
    </row>
    <row r="2837" spans="1:78" s="45" customFormat="1" x14ac:dyDescent="0.2">
      <c r="A2837" s="111"/>
      <c r="B2837" s="111"/>
      <c r="C2837" s="111"/>
      <c r="D2837" s="111"/>
      <c r="E2837" s="111"/>
      <c r="F2837" s="111"/>
      <c r="G2837" s="111"/>
      <c r="H2837" s="111"/>
      <c r="I2837" s="111"/>
      <c r="J2837" s="111"/>
      <c r="K2837" s="111"/>
      <c r="L2837" s="111"/>
      <c r="M2837" s="111"/>
      <c r="N2837" s="111"/>
      <c r="O2837" s="111"/>
      <c r="P2837" s="111"/>
      <c r="Q2837" s="111"/>
      <c r="R2837" s="111"/>
      <c r="S2837" s="111"/>
      <c r="T2837" s="111"/>
      <c r="U2837" s="111"/>
      <c r="V2837" s="111"/>
      <c r="W2837" s="1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  <c r="BT2837" s="11"/>
      <c r="BU2837" s="11"/>
      <c r="BV2837" s="11"/>
      <c r="BW2837" s="11"/>
      <c r="BX2837" s="11"/>
      <c r="BY2837" s="11"/>
      <c r="BZ2837" s="11"/>
    </row>
    <row r="2838" spans="1:78" s="45" customFormat="1" x14ac:dyDescent="0.2">
      <c r="A2838" s="111"/>
      <c r="B2838" s="111"/>
      <c r="C2838" s="111"/>
      <c r="D2838" s="111"/>
      <c r="E2838" s="111"/>
      <c r="F2838" s="111"/>
      <c r="G2838" s="111"/>
      <c r="H2838" s="111"/>
      <c r="I2838" s="111"/>
      <c r="J2838" s="111"/>
      <c r="K2838" s="111"/>
      <c r="L2838" s="111"/>
      <c r="M2838" s="111"/>
      <c r="N2838" s="111"/>
      <c r="O2838" s="111"/>
      <c r="P2838" s="111"/>
      <c r="Q2838" s="111"/>
      <c r="R2838" s="111"/>
      <c r="S2838" s="111"/>
      <c r="T2838" s="111"/>
      <c r="U2838" s="111"/>
      <c r="V2838" s="111"/>
      <c r="W2838" s="1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  <c r="BT2838" s="11"/>
      <c r="BU2838" s="11"/>
      <c r="BV2838" s="11"/>
      <c r="BW2838" s="11"/>
      <c r="BX2838" s="11"/>
      <c r="BY2838" s="11"/>
      <c r="BZ2838" s="11"/>
    </row>
    <row r="2839" spans="1:78" s="45" customFormat="1" x14ac:dyDescent="0.2">
      <c r="A2839" s="111"/>
      <c r="B2839" s="111"/>
      <c r="C2839" s="111"/>
      <c r="D2839" s="111"/>
      <c r="E2839" s="111"/>
      <c r="F2839" s="111"/>
      <c r="G2839" s="111"/>
      <c r="H2839" s="111"/>
      <c r="I2839" s="111"/>
      <c r="J2839" s="111"/>
      <c r="K2839" s="111"/>
      <c r="L2839" s="111"/>
      <c r="M2839" s="111"/>
      <c r="N2839" s="111"/>
      <c r="O2839" s="111"/>
      <c r="P2839" s="111"/>
      <c r="Q2839" s="111"/>
      <c r="R2839" s="111"/>
      <c r="S2839" s="111"/>
      <c r="T2839" s="111"/>
      <c r="U2839" s="111"/>
      <c r="V2839" s="111"/>
      <c r="W2839" s="1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  <c r="BT2839" s="11"/>
      <c r="BU2839" s="11"/>
      <c r="BV2839" s="11"/>
      <c r="BW2839" s="11"/>
      <c r="BX2839" s="11"/>
      <c r="BY2839" s="11"/>
      <c r="BZ2839" s="11"/>
    </row>
    <row r="2840" spans="1:78" s="45" customFormat="1" x14ac:dyDescent="0.2">
      <c r="A2840" s="111"/>
      <c r="B2840" s="111"/>
      <c r="C2840" s="111"/>
      <c r="D2840" s="111"/>
      <c r="E2840" s="111"/>
      <c r="F2840" s="111"/>
      <c r="G2840" s="111"/>
      <c r="H2840" s="111"/>
      <c r="I2840" s="111"/>
      <c r="J2840" s="111"/>
      <c r="K2840" s="111"/>
      <c r="L2840" s="111"/>
      <c r="M2840" s="111"/>
      <c r="N2840" s="111"/>
      <c r="O2840" s="111"/>
      <c r="P2840" s="111"/>
      <c r="Q2840" s="111"/>
      <c r="R2840" s="111"/>
      <c r="S2840" s="111"/>
      <c r="T2840" s="111"/>
      <c r="U2840" s="111"/>
      <c r="V2840" s="111"/>
      <c r="W2840" s="1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  <c r="BT2840" s="11"/>
      <c r="BU2840" s="11"/>
      <c r="BV2840" s="11"/>
      <c r="BW2840" s="11"/>
      <c r="BX2840" s="11"/>
      <c r="BY2840" s="11"/>
      <c r="BZ2840" s="11"/>
    </row>
    <row r="2841" spans="1:78" s="45" customFormat="1" x14ac:dyDescent="0.2">
      <c r="A2841" s="111"/>
      <c r="B2841" s="111"/>
      <c r="C2841" s="111"/>
      <c r="D2841" s="111"/>
      <c r="E2841" s="111"/>
      <c r="F2841" s="111"/>
      <c r="G2841" s="111"/>
      <c r="H2841" s="111"/>
      <c r="I2841" s="111"/>
      <c r="J2841" s="111"/>
      <c r="K2841" s="111"/>
      <c r="L2841" s="111"/>
      <c r="M2841" s="111"/>
      <c r="N2841" s="111"/>
      <c r="O2841" s="111"/>
      <c r="P2841" s="111"/>
      <c r="Q2841" s="111"/>
      <c r="R2841" s="111"/>
      <c r="S2841" s="111"/>
      <c r="T2841" s="111"/>
      <c r="U2841" s="111"/>
      <c r="V2841" s="111"/>
      <c r="W2841" s="1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  <c r="BT2841" s="11"/>
      <c r="BU2841" s="11"/>
      <c r="BV2841" s="11"/>
      <c r="BW2841" s="11"/>
      <c r="BX2841" s="11"/>
      <c r="BY2841" s="11"/>
      <c r="BZ2841" s="11"/>
    </row>
    <row r="2842" spans="1:78" s="45" customFormat="1" x14ac:dyDescent="0.2">
      <c r="A2842" s="111"/>
      <c r="B2842" s="111"/>
      <c r="C2842" s="111"/>
      <c r="D2842" s="111"/>
      <c r="E2842" s="111"/>
      <c r="F2842" s="111"/>
      <c r="G2842" s="111"/>
      <c r="H2842" s="111"/>
      <c r="I2842" s="111"/>
      <c r="J2842" s="111"/>
      <c r="K2842" s="111"/>
      <c r="L2842" s="111"/>
      <c r="M2842" s="111"/>
      <c r="N2842" s="111"/>
      <c r="O2842" s="111"/>
      <c r="P2842" s="111"/>
      <c r="Q2842" s="111"/>
      <c r="R2842" s="111"/>
      <c r="S2842" s="111"/>
      <c r="T2842" s="111"/>
      <c r="U2842" s="111"/>
      <c r="V2842" s="111"/>
      <c r="W2842" s="1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  <c r="BT2842" s="11"/>
      <c r="BU2842" s="11"/>
      <c r="BV2842" s="11"/>
      <c r="BW2842" s="11"/>
      <c r="BX2842" s="11"/>
      <c r="BY2842" s="11"/>
      <c r="BZ2842" s="11"/>
    </row>
    <row r="2843" spans="1:78" s="45" customFormat="1" x14ac:dyDescent="0.2">
      <c r="A2843" s="111"/>
      <c r="B2843" s="111"/>
      <c r="C2843" s="111"/>
      <c r="D2843" s="111"/>
      <c r="E2843" s="111"/>
      <c r="F2843" s="111"/>
      <c r="G2843" s="111"/>
      <c r="H2843" s="111"/>
      <c r="I2843" s="111"/>
      <c r="J2843" s="111"/>
      <c r="K2843" s="111"/>
      <c r="L2843" s="111"/>
      <c r="M2843" s="111"/>
      <c r="N2843" s="111"/>
      <c r="O2843" s="111"/>
      <c r="P2843" s="111"/>
      <c r="Q2843" s="111"/>
      <c r="R2843" s="111"/>
      <c r="S2843" s="111"/>
      <c r="T2843" s="111"/>
      <c r="U2843" s="111"/>
      <c r="V2843" s="111"/>
      <c r="W2843" s="1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  <c r="BT2843" s="11"/>
      <c r="BU2843" s="11"/>
      <c r="BV2843" s="11"/>
      <c r="BW2843" s="11"/>
      <c r="BX2843" s="11"/>
      <c r="BY2843" s="11"/>
      <c r="BZ2843" s="11"/>
    </row>
    <row r="2844" spans="1:78" s="45" customFormat="1" x14ac:dyDescent="0.2">
      <c r="A2844" s="111"/>
      <c r="B2844" s="111"/>
      <c r="C2844" s="111"/>
      <c r="D2844" s="111"/>
      <c r="E2844" s="111"/>
      <c r="F2844" s="111"/>
      <c r="G2844" s="111"/>
      <c r="H2844" s="111"/>
      <c r="I2844" s="111"/>
      <c r="J2844" s="111"/>
      <c r="K2844" s="111"/>
      <c r="L2844" s="111"/>
      <c r="M2844" s="111"/>
      <c r="N2844" s="111"/>
      <c r="O2844" s="111"/>
      <c r="P2844" s="111"/>
      <c r="Q2844" s="111"/>
      <c r="R2844" s="111"/>
      <c r="S2844" s="111"/>
      <c r="T2844" s="111"/>
      <c r="U2844" s="111"/>
      <c r="V2844" s="111"/>
      <c r="W2844" s="1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  <c r="BT2844" s="11"/>
      <c r="BU2844" s="11"/>
      <c r="BV2844" s="11"/>
      <c r="BW2844" s="11"/>
      <c r="BX2844" s="11"/>
      <c r="BY2844" s="11"/>
      <c r="BZ2844" s="11"/>
    </row>
    <row r="2845" spans="1:78" s="45" customFormat="1" x14ac:dyDescent="0.2">
      <c r="A2845" s="111"/>
      <c r="B2845" s="111"/>
      <c r="C2845" s="111"/>
      <c r="D2845" s="111"/>
      <c r="E2845" s="111"/>
      <c r="F2845" s="111"/>
      <c r="G2845" s="111"/>
      <c r="H2845" s="111"/>
      <c r="I2845" s="111"/>
      <c r="J2845" s="111"/>
      <c r="K2845" s="111"/>
      <c r="L2845" s="111"/>
      <c r="M2845" s="111"/>
      <c r="N2845" s="111"/>
      <c r="O2845" s="111"/>
      <c r="P2845" s="111"/>
      <c r="Q2845" s="111"/>
      <c r="R2845" s="111"/>
      <c r="S2845" s="111"/>
      <c r="T2845" s="111"/>
      <c r="U2845" s="111"/>
      <c r="V2845" s="111"/>
      <c r="W2845" s="1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  <c r="BT2845" s="11"/>
      <c r="BU2845" s="11"/>
      <c r="BV2845" s="11"/>
      <c r="BW2845" s="11"/>
      <c r="BX2845" s="11"/>
      <c r="BY2845" s="11"/>
      <c r="BZ2845" s="11"/>
    </row>
    <row r="2846" spans="1:78" s="45" customFormat="1" x14ac:dyDescent="0.2">
      <c r="A2846" s="111"/>
      <c r="B2846" s="111"/>
      <c r="C2846" s="111"/>
      <c r="D2846" s="111"/>
      <c r="E2846" s="111"/>
      <c r="F2846" s="111"/>
      <c r="G2846" s="111"/>
      <c r="H2846" s="111"/>
      <c r="I2846" s="111"/>
      <c r="J2846" s="111"/>
      <c r="K2846" s="111"/>
      <c r="L2846" s="111"/>
      <c r="M2846" s="111"/>
      <c r="N2846" s="111"/>
      <c r="O2846" s="111"/>
      <c r="P2846" s="111"/>
      <c r="Q2846" s="111"/>
      <c r="R2846" s="111"/>
      <c r="S2846" s="111"/>
      <c r="T2846" s="111"/>
      <c r="U2846" s="111"/>
      <c r="V2846" s="111"/>
      <c r="W2846" s="1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  <c r="BT2846" s="11"/>
      <c r="BU2846" s="11"/>
      <c r="BV2846" s="11"/>
      <c r="BW2846" s="11"/>
      <c r="BX2846" s="11"/>
      <c r="BY2846" s="11"/>
      <c r="BZ2846" s="11"/>
    </row>
    <row r="2847" spans="1:78" s="45" customFormat="1" x14ac:dyDescent="0.2">
      <c r="A2847" s="111"/>
      <c r="B2847" s="111"/>
      <c r="C2847" s="111"/>
      <c r="D2847" s="111"/>
      <c r="E2847" s="111"/>
      <c r="F2847" s="111"/>
      <c r="G2847" s="111"/>
      <c r="H2847" s="111"/>
      <c r="I2847" s="111"/>
      <c r="J2847" s="111"/>
      <c r="K2847" s="111"/>
      <c r="L2847" s="111"/>
      <c r="M2847" s="111"/>
      <c r="N2847" s="111"/>
      <c r="O2847" s="111"/>
      <c r="P2847" s="111"/>
      <c r="Q2847" s="111"/>
      <c r="R2847" s="111"/>
      <c r="S2847" s="111"/>
      <c r="T2847" s="111"/>
      <c r="U2847" s="111"/>
      <c r="V2847" s="111"/>
      <c r="W2847" s="1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  <c r="BT2847" s="11"/>
      <c r="BU2847" s="11"/>
      <c r="BV2847" s="11"/>
      <c r="BW2847" s="11"/>
      <c r="BX2847" s="11"/>
      <c r="BY2847" s="11"/>
      <c r="BZ2847" s="11"/>
    </row>
    <row r="2848" spans="1:78" s="45" customFormat="1" x14ac:dyDescent="0.2">
      <c r="A2848" s="111"/>
      <c r="B2848" s="111"/>
      <c r="C2848" s="111"/>
      <c r="D2848" s="111"/>
      <c r="E2848" s="111"/>
      <c r="F2848" s="111"/>
      <c r="G2848" s="111"/>
      <c r="H2848" s="111"/>
      <c r="I2848" s="111"/>
      <c r="J2848" s="111"/>
      <c r="K2848" s="111"/>
      <c r="L2848" s="111"/>
      <c r="M2848" s="111"/>
      <c r="N2848" s="111"/>
      <c r="O2848" s="111"/>
      <c r="P2848" s="111"/>
      <c r="Q2848" s="111"/>
      <c r="R2848" s="111"/>
      <c r="S2848" s="111"/>
      <c r="T2848" s="111"/>
      <c r="U2848" s="111"/>
      <c r="V2848" s="111"/>
      <c r="W2848" s="1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  <c r="BT2848" s="11"/>
      <c r="BU2848" s="11"/>
      <c r="BV2848" s="11"/>
      <c r="BW2848" s="11"/>
      <c r="BX2848" s="11"/>
      <c r="BY2848" s="11"/>
      <c r="BZ2848" s="11"/>
    </row>
    <row r="2849" spans="1:78" s="45" customFormat="1" x14ac:dyDescent="0.2">
      <c r="A2849" s="111"/>
      <c r="B2849" s="111"/>
      <c r="C2849" s="111"/>
      <c r="D2849" s="111"/>
      <c r="E2849" s="111"/>
      <c r="F2849" s="111"/>
      <c r="G2849" s="111"/>
      <c r="H2849" s="111"/>
      <c r="I2849" s="111"/>
      <c r="J2849" s="111"/>
      <c r="K2849" s="111"/>
      <c r="L2849" s="111"/>
      <c r="M2849" s="111"/>
      <c r="N2849" s="111"/>
      <c r="O2849" s="111"/>
      <c r="P2849" s="111"/>
      <c r="Q2849" s="111"/>
      <c r="R2849" s="111"/>
      <c r="S2849" s="111"/>
      <c r="T2849" s="111"/>
      <c r="U2849" s="111"/>
      <c r="V2849" s="111"/>
      <c r="W2849" s="1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  <c r="BT2849" s="11"/>
      <c r="BU2849" s="11"/>
      <c r="BV2849" s="11"/>
      <c r="BW2849" s="11"/>
      <c r="BX2849" s="11"/>
      <c r="BY2849" s="11"/>
      <c r="BZ2849" s="11"/>
    </row>
    <row r="2850" spans="1:78" s="45" customFormat="1" x14ac:dyDescent="0.2">
      <c r="A2850" s="111"/>
      <c r="B2850" s="111"/>
      <c r="C2850" s="111"/>
      <c r="D2850" s="111"/>
      <c r="E2850" s="111"/>
      <c r="F2850" s="111"/>
      <c r="G2850" s="111"/>
      <c r="H2850" s="111"/>
      <c r="I2850" s="111"/>
      <c r="J2850" s="111"/>
      <c r="K2850" s="111"/>
      <c r="L2850" s="111"/>
      <c r="M2850" s="111"/>
      <c r="N2850" s="111"/>
      <c r="O2850" s="111"/>
      <c r="P2850" s="111"/>
      <c r="Q2850" s="111"/>
      <c r="R2850" s="111"/>
      <c r="S2850" s="111"/>
      <c r="T2850" s="111"/>
      <c r="U2850" s="111"/>
      <c r="V2850" s="111"/>
      <c r="W2850" s="1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  <c r="BT2850" s="11"/>
      <c r="BU2850" s="11"/>
      <c r="BV2850" s="11"/>
      <c r="BW2850" s="11"/>
      <c r="BX2850" s="11"/>
      <c r="BY2850" s="11"/>
      <c r="BZ2850" s="11"/>
    </row>
    <row r="2851" spans="1:78" s="45" customFormat="1" x14ac:dyDescent="0.2">
      <c r="A2851" s="111"/>
      <c r="B2851" s="111"/>
      <c r="C2851" s="111"/>
      <c r="D2851" s="111"/>
      <c r="E2851" s="111"/>
      <c r="F2851" s="111"/>
      <c r="G2851" s="111"/>
      <c r="H2851" s="111"/>
      <c r="I2851" s="111"/>
      <c r="J2851" s="111"/>
      <c r="K2851" s="111"/>
      <c r="L2851" s="111"/>
      <c r="M2851" s="111"/>
      <c r="N2851" s="111"/>
      <c r="O2851" s="111"/>
      <c r="P2851" s="111"/>
      <c r="Q2851" s="111"/>
      <c r="R2851" s="111"/>
      <c r="S2851" s="111"/>
      <c r="T2851" s="111"/>
      <c r="U2851" s="111"/>
      <c r="V2851" s="111"/>
      <c r="W2851" s="1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  <c r="BT2851" s="11"/>
      <c r="BU2851" s="11"/>
      <c r="BV2851" s="11"/>
      <c r="BW2851" s="11"/>
      <c r="BX2851" s="11"/>
      <c r="BY2851" s="11"/>
      <c r="BZ2851" s="11"/>
    </row>
    <row r="2852" spans="1:78" s="45" customFormat="1" x14ac:dyDescent="0.2">
      <c r="A2852" s="111"/>
      <c r="B2852" s="111"/>
      <c r="C2852" s="111"/>
      <c r="D2852" s="111"/>
      <c r="E2852" s="111"/>
      <c r="F2852" s="111"/>
      <c r="G2852" s="111"/>
      <c r="H2852" s="111"/>
      <c r="I2852" s="111"/>
      <c r="J2852" s="111"/>
      <c r="K2852" s="111"/>
      <c r="L2852" s="111"/>
      <c r="M2852" s="111"/>
      <c r="N2852" s="111"/>
      <c r="O2852" s="111"/>
      <c r="P2852" s="111"/>
      <c r="Q2852" s="111"/>
      <c r="R2852" s="111"/>
      <c r="S2852" s="111"/>
      <c r="T2852" s="111"/>
      <c r="U2852" s="111"/>
      <c r="V2852" s="111"/>
      <c r="W2852" s="1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  <c r="BT2852" s="11"/>
      <c r="BU2852" s="11"/>
      <c r="BV2852" s="11"/>
      <c r="BW2852" s="11"/>
      <c r="BX2852" s="11"/>
      <c r="BY2852" s="11"/>
      <c r="BZ2852" s="11"/>
    </row>
    <row r="2853" spans="1:78" s="45" customFormat="1" x14ac:dyDescent="0.2">
      <c r="A2853" s="111"/>
      <c r="B2853" s="111"/>
      <c r="C2853" s="111"/>
      <c r="D2853" s="111"/>
      <c r="E2853" s="111"/>
      <c r="F2853" s="111"/>
      <c r="G2853" s="111"/>
      <c r="H2853" s="111"/>
      <c r="I2853" s="111"/>
      <c r="J2853" s="111"/>
      <c r="K2853" s="111"/>
      <c r="L2853" s="111"/>
      <c r="M2853" s="111"/>
      <c r="N2853" s="111"/>
      <c r="O2853" s="111"/>
      <c r="P2853" s="111"/>
      <c r="Q2853" s="111"/>
      <c r="R2853" s="111"/>
      <c r="S2853" s="111"/>
      <c r="T2853" s="111"/>
      <c r="U2853" s="111"/>
      <c r="V2853" s="111"/>
      <c r="W2853" s="1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  <c r="BT2853" s="11"/>
      <c r="BU2853" s="11"/>
      <c r="BV2853" s="11"/>
      <c r="BW2853" s="11"/>
      <c r="BX2853" s="11"/>
      <c r="BY2853" s="11"/>
      <c r="BZ2853" s="11"/>
    </row>
    <row r="2854" spans="1:78" s="45" customFormat="1" x14ac:dyDescent="0.2">
      <c r="A2854" s="111"/>
      <c r="B2854" s="111"/>
      <c r="C2854" s="111"/>
      <c r="D2854" s="111"/>
      <c r="E2854" s="111"/>
      <c r="F2854" s="111"/>
      <c r="G2854" s="111"/>
      <c r="H2854" s="111"/>
      <c r="I2854" s="111"/>
      <c r="J2854" s="111"/>
      <c r="K2854" s="111"/>
      <c r="L2854" s="111"/>
      <c r="M2854" s="111"/>
      <c r="N2854" s="111"/>
      <c r="O2854" s="111"/>
      <c r="P2854" s="111"/>
      <c r="Q2854" s="111"/>
      <c r="R2854" s="111"/>
      <c r="S2854" s="111"/>
      <c r="T2854" s="111"/>
      <c r="U2854" s="111"/>
      <c r="V2854" s="111"/>
      <c r="W2854" s="1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  <c r="BT2854" s="11"/>
      <c r="BU2854" s="11"/>
      <c r="BV2854" s="11"/>
      <c r="BW2854" s="11"/>
      <c r="BX2854" s="11"/>
      <c r="BY2854" s="11"/>
      <c r="BZ2854" s="11"/>
    </row>
    <row r="2855" spans="1:78" s="45" customFormat="1" x14ac:dyDescent="0.2">
      <c r="A2855" s="111"/>
      <c r="B2855" s="111"/>
      <c r="C2855" s="111"/>
      <c r="D2855" s="111"/>
      <c r="E2855" s="111"/>
      <c r="F2855" s="111"/>
      <c r="G2855" s="111"/>
      <c r="H2855" s="111"/>
      <c r="I2855" s="111"/>
      <c r="J2855" s="111"/>
      <c r="K2855" s="111"/>
      <c r="L2855" s="111"/>
      <c r="M2855" s="111"/>
      <c r="N2855" s="111"/>
      <c r="O2855" s="111"/>
      <c r="P2855" s="111"/>
      <c r="Q2855" s="111"/>
      <c r="R2855" s="111"/>
      <c r="S2855" s="111"/>
      <c r="T2855" s="111"/>
      <c r="U2855" s="111"/>
      <c r="V2855" s="111"/>
      <c r="W2855" s="1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  <c r="BT2855" s="11"/>
      <c r="BU2855" s="11"/>
      <c r="BV2855" s="11"/>
      <c r="BW2855" s="11"/>
      <c r="BX2855" s="11"/>
      <c r="BY2855" s="11"/>
      <c r="BZ2855" s="11"/>
    </row>
    <row r="2856" spans="1:78" s="45" customFormat="1" x14ac:dyDescent="0.2">
      <c r="A2856" s="111"/>
      <c r="B2856" s="111"/>
      <c r="C2856" s="111"/>
      <c r="D2856" s="111"/>
      <c r="E2856" s="111"/>
      <c r="F2856" s="111"/>
      <c r="G2856" s="111"/>
      <c r="H2856" s="111"/>
      <c r="I2856" s="111"/>
      <c r="J2856" s="111"/>
      <c r="K2856" s="111"/>
      <c r="L2856" s="111"/>
      <c r="M2856" s="111"/>
      <c r="N2856" s="111"/>
      <c r="O2856" s="111"/>
      <c r="P2856" s="111"/>
      <c r="Q2856" s="111"/>
      <c r="R2856" s="111"/>
      <c r="S2856" s="111"/>
      <c r="T2856" s="111"/>
      <c r="U2856" s="111"/>
      <c r="V2856" s="111"/>
      <c r="W2856" s="1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  <c r="BT2856" s="11"/>
      <c r="BU2856" s="11"/>
      <c r="BV2856" s="11"/>
      <c r="BW2856" s="11"/>
      <c r="BX2856" s="11"/>
      <c r="BY2856" s="11"/>
      <c r="BZ2856" s="11"/>
    </row>
    <row r="2857" spans="1:78" s="45" customFormat="1" x14ac:dyDescent="0.2">
      <c r="A2857" s="111"/>
      <c r="B2857" s="111"/>
      <c r="C2857" s="111"/>
      <c r="D2857" s="111"/>
      <c r="E2857" s="111"/>
      <c r="F2857" s="111"/>
      <c r="G2857" s="111"/>
      <c r="H2857" s="111"/>
      <c r="I2857" s="111"/>
      <c r="J2857" s="111"/>
      <c r="K2857" s="111"/>
      <c r="L2857" s="111"/>
      <c r="M2857" s="111"/>
      <c r="N2857" s="111"/>
      <c r="O2857" s="111"/>
      <c r="P2857" s="111"/>
      <c r="Q2857" s="111"/>
      <c r="R2857" s="111"/>
      <c r="S2857" s="111"/>
      <c r="T2857" s="111"/>
      <c r="U2857" s="111"/>
      <c r="V2857" s="111"/>
      <c r="W2857" s="1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  <c r="BT2857" s="11"/>
      <c r="BU2857" s="11"/>
      <c r="BV2857" s="11"/>
      <c r="BW2857" s="11"/>
      <c r="BX2857" s="11"/>
      <c r="BY2857" s="11"/>
      <c r="BZ2857" s="11"/>
    </row>
    <row r="2858" spans="1:78" s="45" customFormat="1" x14ac:dyDescent="0.2">
      <c r="A2858" s="111"/>
      <c r="B2858" s="111"/>
      <c r="C2858" s="111"/>
      <c r="D2858" s="111"/>
      <c r="E2858" s="111"/>
      <c r="F2858" s="111"/>
      <c r="G2858" s="111"/>
      <c r="H2858" s="111"/>
      <c r="I2858" s="111"/>
      <c r="J2858" s="111"/>
      <c r="K2858" s="111"/>
      <c r="L2858" s="111"/>
      <c r="M2858" s="111"/>
      <c r="N2858" s="111"/>
      <c r="O2858" s="111"/>
      <c r="P2858" s="111"/>
      <c r="Q2858" s="111"/>
      <c r="R2858" s="111"/>
      <c r="S2858" s="111"/>
      <c r="T2858" s="111"/>
      <c r="U2858" s="111"/>
      <c r="V2858" s="111"/>
      <c r="W2858" s="1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  <c r="BT2858" s="11"/>
      <c r="BU2858" s="11"/>
      <c r="BV2858" s="11"/>
      <c r="BW2858" s="11"/>
      <c r="BX2858" s="11"/>
      <c r="BY2858" s="11"/>
      <c r="BZ2858" s="11"/>
    </row>
    <row r="2859" spans="1:78" s="45" customFormat="1" x14ac:dyDescent="0.2">
      <c r="A2859" s="111"/>
      <c r="B2859" s="111"/>
      <c r="C2859" s="111"/>
      <c r="D2859" s="111"/>
      <c r="E2859" s="111"/>
      <c r="F2859" s="111"/>
      <c r="G2859" s="111"/>
      <c r="H2859" s="111"/>
      <c r="I2859" s="111"/>
      <c r="J2859" s="111"/>
      <c r="K2859" s="111"/>
      <c r="L2859" s="111"/>
      <c r="M2859" s="111"/>
      <c r="N2859" s="111"/>
      <c r="O2859" s="111"/>
      <c r="P2859" s="111"/>
      <c r="Q2859" s="111"/>
      <c r="R2859" s="111"/>
      <c r="S2859" s="111"/>
      <c r="T2859" s="111"/>
      <c r="U2859" s="111"/>
      <c r="V2859" s="111"/>
      <c r="W2859" s="1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  <c r="BT2859" s="11"/>
      <c r="BU2859" s="11"/>
      <c r="BV2859" s="11"/>
      <c r="BW2859" s="11"/>
      <c r="BX2859" s="11"/>
      <c r="BY2859" s="11"/>
      <c r="BZ2859" s="11"/>
    </row>
    <row r="2860" spans="1:78" s="45" customFormat="1" x14ac:dyDescent="0.2">
      <c r="A2860" s="111"/>
      <c r="B2860" s="111"/>
      <c r="C2860" s="111"/>
      <c r="D2860" s="111"/>
      <c r="E2860" s="111"/>
      <c r="F2860" s="111"/>
      <c r="G2860" s="111"/>
      <c r="H2860" s="111"/>
      <c r="I2860" s="111"/>
      <c r="J2860" s="111"/>
      <c r="K2860" s="111"/>
      <c r="L2860" s="111"/>
      <c r="M2860" s="111"/>
      <c r="N2860" s="111"/>
      <c r="O2860" s="111"/>
      <c r="P2860" s="111"/>
      <c r="Q2860" s="111"/>
      <c r="R2860" s="111"/>
      <c r="S2860" s="111"/>
      <c r="T2860" s="111"/>
      <c r="U2860" s="111"/>
      <c r="V2860" s="111"/>
      <c r="W2860" s="1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  <c r="BT2860" s="11"/>
      <c r="BU2860" s="11"/>
      <c r="BV2860" s="11"/>
      <c r="BW2860" s="11"/>
      <c r="BX2860" s="11"/>
      <c r="BY2860" s="11"/>
      <c r="BZ2860" s="11"/>
    </row>
    <row r="2861" spans="1:78" s="45" customFormat="1" x14ac:dyDescent="0.2">
      <c r="A2861" s="111"/>
      <c r="B2861" s="111"/>
      <c r="C2861" s="111"/>
      <c r="D2861" s="111"/>
      <c r="E2861" s="111"/>
      <c r="F2861" s="111"/>
      <c r="G2861" s="111"/>
      <c r="H2861" s="111"/>
      <c r="I2861" s="111"/>
      <c r="J2861" s="111"/>
      <c r="K2861" s="111"/>
      <c r="L2861" s="111"/>
      <c r="M2861" s="111"/>
      <c r="N2861" s="111"/>
      <c r="O2861" s="111"/>
      <c r="P2861" s="111"/>
      <c r="Q2861" s="111"/>
      <c r="R2861" s="111"/>
      <c r="S2861" s="111"/>
      <c r="T2861" s="111"/>
      <c r="U2861" s="111"/>
      <c r="V2861" s="111"/>
      <c r="W2861" s="1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  <c r="BT2861" s="11"/>
      <c r="BU2861" s="11"/>
      <c r="BV2861" s="11"/>
      <c r="BW2861" s="11"/>
      <c r="BX2861" s="11"/>
      <c r="BY2861" s="11"/>
      <c r="BZ2861" s="11"/>
    </row>
    <row r="2862" spans="1:78" s="45" customFormat="1" x14ac:dyDescent="0.2">
      <c r="A2862" s="111"/>
      <c r="B2862" s="111"/>
      <c r="C2862" s="111"/>
      <c r="D2862" s="111"/>
      <c r="E2862" s="111"/>
      <c r="F2862" s="111"/>
      <c r="G2862" s="111"/>
      <c r="H2862" s="111"/>
      <c r="I2862" s="111"/>
      <c r="J2862" s="111"/>
      <c r="K2862" s="111"/>
      <c r="L2862" s="111"/>
      <c r="M2862" s="111"/>
      <c r="N2862" s="111"/>
      <c r="O2862" s="111"/>
      <c r="P2862" s="111"/>
      <c r="Q2862" s="111"/>
      <c r="R2862" s="111"/>
      <c r="S2862" s="111"/>
      <c r="T2862" s="111"/>
      <c r="U2862" s="111"/>
      <c r="V2862" s="111"/>
      <c r="W2862" s="1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  <c r="BT2862" s="11"/>
      <c r="BU2862" s="11"/>
      <c r="BV2862" s="11"/>
      <c r="BW2862" s="11"/>
      <c r="BX2862" s="11"/>
      <c r="BY2862" s="11"/>
      <c r="BZ2862" s="11"/>
    </row>
    <row r="2863" spans="1:78" s="45" customFormat="1" x14ac:dyDescent="0.2">
      <c r="A2863" s="111"/>
      <c r="B2863" s="111"/>
      <c r="C2863" s="111"/>
      <c r="D2863" s="111"/>
      <c r="E2863" s="111"/>
      <c r="F2863" s="111"/>
      <c r="G2863" s="111"/>
      <c r="H2863" s="111"/>
      <c r="I2863" s="111"/>
      <c r="J2863" s="111"/>
      <c r="K2863" s="111"/>
      <c r="L2863" s="111"/>
      <c r="M2863" s="111"/>
      <c r="N2863" s="111"/>
      <c r="O2863" s="111"/>
      <c r="P2863" s="111"/>
      <c r="Q2863" s="111"/>
      <c r="R2863" s="111"/>
      <c r="S2863" s="111"/>
      <c r="T2863" s="111"/>
      <c r="U2863" s="111"/>
      <c r="V2863" s="111"/>
      <c r="W2863" s="1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  <c r="BT2863" s="11"/>
      <c r="BU2863" s="11"/>
      <c r="BV2863" s="11"/>
      <c r="BW2863" s="11"/>
      <c r="BX2863" s="11"/>
      <c r="BY2863" s="11"/>
      <c r="BZ2863" s="11"/>
    </row>
    <row r="2864" spans="1:78" s="45" customFormat="1" x14ac:dyDescent="0.2">
      <c r="A2864" s="111"/>
      <c r="B2864" s="111"/>
      <c r="C2864" s="111"/>
      <c r="D2864" s="111"/>
      <c r="E2864" s="111"/>
      <c r="F2864" s="111"/>
      <c r="G2864" s="111"/>
      <c r="H2864" s="111"/>
      <c r="I2864" s="111"/>
      <c r="J2864" s="111"/>
      <c r="K2864" s="111"/>
      <c r="L2864" s="111"/>
      <c r="M2864" s="111"/>
      <c r="N2864" s="111"/>
      <c r="O2864" s="111"/>
      <c r="P2864" s="111"/>
      <c r="Q2864" s="111"/>
      <c r="R2864" s="111"/>
      <c r="S2864" s="111"/>
      <c r="T2864" s="111"/>
      <c r="U2864" s="111"/>
      <c r="V2864" s="111"/>
      <c r="W2864" s="1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</row>
    <row r="2865" spans="1:78" s="45" customFormat="1" x14ac:dyDescent="0.2">
      <c r="A2865" s="111"/>
      <c r="B2865" s="111"/>
      <c r="C2865" s="111"/>
      <c r="D2865" s="111"/>
      <c r="E2865" s="111"/>
      <c r="F2865" s="111"/>
      <c r="G2865" s="111"/>
      <c r="H2865" s="111"/>
      <c r="I2865" s="111"/>
      <c r="J2865" s="111"/>
      <c r="K2865" s="111"/>
      <c r="L2865" s="111"/>
      <c r="M2865" s="111"/>
      <c r="N2865" s="111"/>
      <c r="O2865" s="111"/>
      <c r="P2865" s="111"/>
      <c r="Q2865" s="111"/>
      <c r="R2865" s="111"/>
      <c r="S2865" s="111"/>
      <c r="T2865" s="111"/>
      <c r="U2865" s="111"/>
      <c r="V2865" s="111"/>
      <c r="W2865" s="1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  <c r="BT2865" s="11"/>
      <c r="BU2865" s="11"/>
      <c r="BV2865" s="11"/>
      <c r="BW2865" s="11"/>
      <c r="BX2865" s="11"/>
      <c r="BY2865" s="11"/>
      <c r="BZ2865" s="11"/>
    </row>
    <row r="2866" spans="1:78" s="45" customFormat="1" x14ac:dyDescent="0.2">
      <c r="A2866" s="111"/>
      <c r="B2866" s="111"/>
      <c r="C2866" s="111"/>
      <c r="D2866" s="111"/>
      <c r="E2866" s="111"/>
      <c r="F2866" s="111"/>
      <c r="G2866" s="111"/>
      <c r="H2866" s="111"/>
      <c r="I2866" s="111"/>
      <c r="J2866" s="111"/>
      <c r="K2866" s="111"/>
      <c r="L2866" s="111"/>
      <c r="M2866" s="111"/>
      <c r="N2866" s="111"/>
      <c r="O2866" s="111"/>
      <c r="P2866" s="111"/>
      <c r="Q2866" s="111"/>
      <c r="R2866" s="111"/>
      <c r="S2866" s="111"/>
      <c r="T2866" s="111"/>
      <c r="U2866" s="111"/>
      <c r="V2866" s="111"/>
      <c r="W2866" s="1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  <c r="BT2866" s="11"/>
      <c r="BU2866" s="11"/>
      <c r="BV2866" s="11"/>
      <c r="BW2866" s="11"/>
      <c r="BX2866" s="11"/>
      <c r="BY2866" s="11"/>
      <c r="BZ2866" s="11"/>
    </row>
    <row r="2867" spans="1:78" s="45" customFormat="1" x14ac:dyDescent="0.2">
      <c r="A2867" s="111"/>
      <c r="B2867" s="111"/>
      <c r="C2867" s="111"/>
      <c r="D2867" s="111"/>
      <c r="E2867" s="111"/>
      <c r="F2867" s="111"/>
      <c r="G2867" s="111"/>
      <c r="H2867" s="111"/>
      <c r="I2867" s="111"/>
      <c r="J2867" s="111"/>
      <c r="K2867" s="111"/>
      <c r="L2867" s="111"/>
      <c r="M2867" s="111"/>
      <c r="N2867" s="111"/>
      <c r="O2867" s="111"/>
      <c r="P2867" s="111"/>
      <c r="Q2867" s="111"/>
      <c r="R2867" s="111"/>
      <c r="S2867" s="111"/>
      <c r="T2867" s="111"/>
      <c r="U2867" s="111"/>
      <c r="V2867" s="111"/>
      <c r="W2867" s="1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  <c r="BT2867" s="11"/>
      <c r="BU2867" s="11"/>
      <c r="BV2867" s="11"/>
      <c r="BW2867" s="11"/>
      <c r="BX2867" s="11"/>
      <c r="BY2867" s="11"/>
      <c r="BZ2867" s="11"/>
    </row>
    <row r="2868" spans="1:78" s="45" customFormat="1" x14ac:dyDescent="0.2">
      <c r="A2868" s="111"/>
      <c r="B2868" s="111"/>
      <c r="C2868" s="111"/>
      <c r="D2868" s="111"/>
      <c r="E2868" s="111"/>
      <c r="F2868" s="111"/>
      <c r="G2868" s="111"/>
      <c r="H2868" s="111"/>
      <c r="I2868" s="111"/>
      <c r="J2868" s="111"/>
      <c r="K2868" s="111"/>
      <c r="L2868" s="111"/>
      <c r="M2868" s="111"/>
      <c r="N2868" s="111"/>
      <c r="O2868" s="111"/>
      <c r="P2868" s="111"/>
      <c r="Q2868" s="111"/>
      <c r="R2868" s="111"/>
      <c r="S2868" s="111"/>
      <c r="T2868" s="111"/>
      <c r="U2868" s="111"/>
      <c r="V2868" s="111"/>
      <c r="W2868" s="1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  <c r="BT2868" s="11"/>
      <c r="BU2868" s="11"/>
      <c r="BV2868" s="11"/>
      <c r="BW2868" s="11"/>
      <c r="BX2868" s="11"/>
      <c r="BY2868" s="11"/>
      <c r="BZ2868" s="11"/>
    </row>
    <row r="2869" spans="1:78" s="45" customFormat="1" x14ac:dyDescent="0.2">
      <c r="A2869" s="111"/>
      <c r="B2869" s="111"/>
      <c r="C2869" s="111"/>
      <c r="D2869" s="111"/>
      <c r="E2869" s="111"/>
      <c r="F2869" s="111"/>
      <c r="G2869" s="111"/>
      <c r="H2869" s="111"/>
      <c r="I2869" s="111"/>
      <c r="J2869" s="111"/>
      <c r="K2869" s="111"/>
      <c r="L2869" s="111"/>
      <c r="M2869" s="111"/>
      <c r="N2869" s="111"/>
      <c r="O2869" s="111"/>
      <c r="P2869" s="111"/>
      <c r="Q2869" s="111"/>
      <c r="R2869" s="111"/>
      <c r="S2869" s="111"/>
      <c r="T2869" s="111"/>
      <c r="U2869" s="111"/>
      <c r="V2869" s="111"/>
      <c r="W2869" s="1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  <c r="BT2869" s="11"/>
      <c r="BU2869" s="11"/>
      <c r="BV2869" s="11"/>
      <c r="BW2869" s="11"/>
      <c r="BX2869" s="11"/>
      <c r="BY2869" s="11"/>
      <c r="BZ2869" s="11"/>
    </row>
    <row r="2870" spans="1:78" s="45" customFormat="1" x14ac:dyDescent="0.2">
      <c r="A2870" s="111"/>
      <c r="B2870" s="111"/>
      <c r="C2870" s="111"/>
      <c r="D2870" s="111"/>
      <c r="E2870" s="111"/>
      <c r="F2870" s="111"/>
      <c r="G2870" s="111"/>
      <c r="H2870" s="111"/>
      <c r="I2870" s="111"/>
      <c r="J2870" s="111"/>
      <c r="K2870" s="111"/>
      <c r="L2870" s="111"/>
      <c r="M2870" s="111"/>
      <c r="N2870" s="111"/>
      <c r="O2870" s="111"/>
      <c r="P2870" s="111"/>
      <c r="Q2870" s="111"/>
      <c r="R2870" s="111"/>
      <c r="S2870" s="111"/>
      <c r="T2870" s="111"/>
      <c r="U2870" s="111"/>
      <c r="V2870" s="111"/>
      <c r="W2870" s="1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  <c r="BT2870" s="11"/>
      <c r="BU2870" s="11"/>
      <c r="BV2870" s="11"/>
      <c r="BW2870" s="11"/>
      <c r="BX2870" s="11"/>
      <c r="BY2870" s="11"/>
      <c r="BZ2870" s="11"/>
    </row>
    <row r="2871" spans="1:78" s="45" customFormat="1" x14ac:dyDescent="0.2">
      <c r="A2871" s="111"/>
      <c r="B2871" s="111"/>
      <c r="C2871" s="111"/>
      <c r="D2871" s="111"/>
      <c r="E2871" s="111"/>
      <c r="F2871" s="111"/>
      <c r="G2871" s="111"/>
      <c r="H2871" s="111"/>
      <c r="I2871" s="111"/>
      <c r="J2871" s="111"/>
      <c r="K2871" s="111"/>
      <c r="L2871" s="111"/>
      <c r="M2871" s="111"/>
      <c r="N2871" s="111"/>
      <c r="O2871" s="111"/>
      <c r="P2871" s="111"/>
      <c r="Q2871" s="111"/>
      <c r="R2871" s="111"/>
      <c r="S2871" s="111"/>
      <c r="T2871" s="111"/>
      <c r="U2871" s="111"/>
      <c r="V2871" s="111"/>
      <c r="W2871" s="1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  <c r="BT2871" s="11"/>
      <c r="BU2871" s="11"/>
      <c r="BV2871" s="11"/>
      <c r="BW2871" s="11"/>
      <c r="BX2871" s="11"/>
      <c r="BY2871" s="11"/>
      <c r="BZ2871" s="11"/>
    </row>
    <row r="2872" spans="1:78" s="45" customFormat="1" x14ac:dyDescent="0.2">
      <c r="A2872" s="111"/>
      <c r="B2872" s="111"/>
      <c r="C2872" s="111"/>
      <c r="D2872" s="111"/>
      <c r="E2872" s="111"/>
      <c r="F2872" s="111"/>
      <c r="G2872" s="111"/>
      <c r="H2872" s="111"/>
      <c r="I2872" s="111"/>
      <c r="J2872" s="111"/>
      <c r="K2872" s="111"/>
      <c r="L2872" s="111"/>
      <c r="M2872" s="111"/>
      <c r="N2872" s="111"/>
      <c r="O2872" s="111"/>
      <c r="P2872" s="111"/>
      <c r="Q2872" s="111"/>
      <c r="R2872" s="111"/>
      <c r="S2872" s="111"/>
      <c r="T2872" s="111"/>
      <c r="U2872" s="111"/>
      <c r="V2872" s="111"/>
      <c r="W2872" s="1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  <c r="BT2872" s="11"/>
      <c r="BU2872" s="11"/>
      <c r="BV2872" s="11"/>
      <c r="BW2872" s="11"/>
      <c r="BX2872" s="11"/>
      <c r="BY2872" s="11"/>
      <c r="BZ2872" s="11"/>
    </row>
    <row r="2873" spans="1:78" s="45" customFormat="1" x14ac:dyDescent="0.2">
      <c r="A2873" s="111"/>
      <c r="B2873" s="111"/>
      <c r="C2873" s="111"/>
      <c r="D2873" s="111"/>
      <c r="E2873" s="111"/>
      <c r="F2873" s="111"/>
      <c r="G2873" s="111"/>
      <c r="H2873" s="111"/>
      <c r="I2873" s="111"/>
      <c r="J2873" s="111"/>
      <c r="K2873" s="111"/>
      <c r="L2873" s="111"/>
      <c r="M2873" s="111"/>
      <c r="N2873" s="111"/>
      <c r="O2873" s="111"/>
      <c r="P2873" s="111"/>
      <c r="Q2873" s="111"/>
      <c r="R2873" s="111"/>
      <c r="S2873" s="111"/>
      <c r="T2873" s="111"/>
      <c r="U2873" s="111"/>
      <c r="V2873" s="111"/>
      <c r="W2873" s="1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  <c r="BT2873" s="11"/>
      <c r="BU2873" s="11"/>
      <c r="BV2873" s="11"/>
      <c r="BW2873" s="11"/>
      <c r="BX2873" s="11"/>
      <c r="BY2873" s="11"/>
      <c r="BZ2873" s="11"/>
    </row>
    <row r="2874" spans="1:78" s="45" customFormat="1" x14ac:dyDescent="0.2">
      <c r="A2874" s="111"/>
      <c r="B2874" s="111"/>
      <c r="C2874" s="111"/>
      <c r="D2874" s="111"/>
      <c r="E2874" s="111"/>
      <c r="F2874" s="111"/>
      <c r="G2874" s="111"/>
      <c r="H2874" s="111"/>
      <c r="I2874" s="111"/>
      <c r="J2874" s="111"/>
      <c r="K2874" s="111"/>
      <c r="L2874" s="111"/>
      <c r="M2874" s="111"/>
      <c r="N2874" s="111"/>
      <c r="O2874" s="111"/>
      <c r="P2874" s="111"/>
      <c r="Q2874" s="111"/>
      <c r="R2874" s="111"/>
      <c r="S2874" s="111"/>
      <c r="T2874" s="111"/>
      <c r="U2874" s="111"/>
      <c r="V2874" s="111"/>
      <c r="W2874" s="1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  <c r="BT2874" s="11"/>
      <c r="BU2874" s="11"/>
      <c r="BV2874" s="11"/>
      <c r="BW2874" s="11"/>
      <c r="BX2874" s="11"/>
      <c r="BY2874" s="11"/>
      <c r="BZ2874" s="11"/>
    </row>
    <row r="2875" spans="1:78" s="45" customFormat="1" x14ac:dyDescent="0.2">
      <c r="A2875" s="111"/>
      <c r="B2875" s="111"/>
      <c r="C2875" s="111"/>
      <c r="D2875" s="111"/>
      <c r="E2875" s="111"/>
      <c r="F2875" s="111"/>
      <c r="G2875" s="111"/>
      <c r="H2875" s="111"/>
      <c r="I2875" s="111"/>
      <c r="J2875" s="111"/>
      <c r="K2875" s="111"/>
      <c r="L2875" s="111"/>
      <c r="M2875" s="111"/>
      <c r="N2875" s="111"/>
      <c r="O2875" s="111"/>
      <c r="P2875" s="111"/>
      <c r="Q2875" s="111"/>
      <c r="R2875" s="111"/>
      <c r="S2875" s="111"/>
      <c r="T2875" s="111"/>
      <c r="U2875" s="111"/>
      <c r="V2875" s="111"/>
      <c r="W2875" s="1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  <c r="BT2875" s="11"/>
      <c r="BU2875" s="11"/>
      <c r="BV2875" s="11"/>
      <c r="BW2875" s="11"/>
      <c r="BX2875" s="11"/>
      <c r="BY2875" s="11"/>
      <c r="BZ2875" s="11"/>
    </row>
    <row r="2876" spans="1:78" s="45" customFormat="1" x14ac:dyDescent="0.2">
      <c r="A2876" s="111"/>
      <c r="B2876" s="111"/>
      <c r="C2876" s="111"/>
      <c r="D2876" s="111"/>
      <c r="E2876" s="111"/>
      <c r="F2876" s="111"/>
      <c r="G2876" s="111"/>
      <c r="H2876" s="111"/>
      <c r="I2876" s="111"/>
      <c r="J2876" s="111"/>
      <c r="K2876" s="111"/>
      <c r="L2876" s="111"/>
      <c r="M2876" s="111"/>
      <c r="N2876" s="111"/>
      <c r="O2876" s="111"/>
      <c r="P2876" s="111"/>
      <c r="Q2876" s="111"/>
      <c r="R2876" s="111"/>
      <c r="S2876" s="111"/>
      <c r="T2876" s="111"/>
      <c r="U2876" s="111"/>
      <c r="V2876" s="111"/>
      <c r="W2876" s="1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  <c r="BT2876" s="11"/>
      <c r="BU2876" s="11"/>
      <c r="BV2876" s="11"/>
      <c r="BW2876" s="11"/>
      <c r="BX2876" s="11"/>
      <c r="BY2876" s="11"/>
      <c r="BZ2876" s="11"/>
    </row>
    <row r="2877" spans="1:78" s="45" customFormat="1" x14ac:dyDescent="0.2">
      <c r="A2877" s="111"/>
      <c r="B2877" s="111"/>
      <c r="C2877" s="111"/>
      <c r="D2877" s="111"/>
      <c r="E2877" s="111"/>
      <c r="F2877" s="111"/>
      <c r="G2877" s="111"/>
      <c r="H2877" s="111"/>
      <c r="I2877" s="111"/>
      <c r="J2877" s="111"/>
      <c r="K2877" s="111"/>
      <c r="L2877" s="111"/>
      <c r="M2877" s="111"/>
      <c r="N2877" s="111"/>
      <c r="O2877" s="111"/>
      <c r="P2877" s="111"/>
      <c r="Q2877" s="111"/>
      <c r="R2877" s="111"/>
      <c r="S2877" s="111"/>
      <c r="T2877" s="111"/>
      <c r="U2877" s="111"/>
      <c r="V2877" s="111"/>
      <c r="W2877" s="1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  <c r="BT2877" s="11"/>
      <c r="BU2877" s="11"/>
      <c r="BV2877" s="11"/>
      <c r="BW2877" s="11"/>
      <c r="BX2877" s="11"/>
      <c r="BY2877" s="11"/>
      <c r="BZ2877" s="11"/>
    </row>
    <row r="2878" spans="1:78" s="45" customFormat="1" x14ac:dyDescent="0.2">
      <c r="A2878" s="111"/>
      <c r="B2878" s="111"/>
      <c r="C2878" s="111"/>
      <c r="D2878" s="111"/>
      <c r="E2878" s="111"/>
      <c r="F2878" s="111"/>
      <c r="G2878" s="111"/>
      <c r="H2878" s="111"/>
      <c r="I2878" s="111"/>
      <c r="J2878" s="111"/>
      <c r="K2878" s="111"/>
      <c r="L2878" s="111"/>
      <c r="M2878" s="111"/>
      <c r="N2878" s="111"/>
      <c r="O2878" s="111"/>
      <c r="P2878" s="111"/>
      <c r="Q2878" s="111"/>
      <c r="R2878" s="111"/>
      <c r="S2878" s="111"/>
      <c r="T2878" s="111"/>
      <c r="U2878" s="111"/>
      <c r="V2878" s="111"/>
      <c r="W2878" s="1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  <c r="BT2878" s="11"/>
      <c r="BU2878" s="11"/>
      <c r="BV2878" s="11"/>
      <c r="BW2878" s="11"/>
      <c r="BX2878" s="11"/>
      <c r="BY2878" s="11"/>
      <c r="BZ2878" s="11"/>
    </row>
    <row r="2879" spans="1:78" s="45" customFormat="1" x14ac:dyDescent="0.2">
      <c r="A2879" s="111"/>
      <c r="B2879" s="111"/>
      <c r="C2879" s="111"/>
      <c r="D2879" s="111"/>
      <c r="E2879" s="111"/>
      <c r="F2879" s="111"/>
      <c r="G2879" s="111"/>
      <c r="H2879" s="111"/>
      <c r="I2879" s="111"/>
      <c r="J2879" s="111"/>
      <c r="K2879" s="111"/>
      <c r="L2879" s="111"/>
      <c r="M2879" s="111"/>
      <c r="N2879" s="111"/>
      <c r="O2879" s="111"/>
      <c r="P2879" s="111"/>
      <c r="Q2879" s="111"/>
      <c r="R2879" s="111"/>
      <c r="S2879" s="111"/>
      <c r="T2879" s="111"/>
      <c r="U2879" s="111"/>
      <c r="V2879" s="111"/>
      <c r="W2879" s="1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  <c r="BT2879" s="11"/>
      <c r="BU2879" s="11"/>
      <c r="BV2879" s="11"/>
      <c r="BW2879" s="11"/>
      <c r="BX2879" s="11"/>
      <c r="BY2879" s="11"/>
      <c r="BZ2879" s="11"/>
    </row>
    <row r="2880" spans="1:78" s="45" customFormat="1" x14ac:dyDescent="0.2">
      <c r="A2880" s="111"/>
      <c r="B2880" s="111"/>
      <c r="C2880" s="111"/>
      <c r="D2880" s="111"/>
      <c r="E2880" s="111"/>
      <c r="F2880" s="111"/>
      <c r="G2880" s="111"/>
      <c r="H2880" s="111"/>
      <c r="I2880" s="111"/>
      <c r="J2880" s="111"/>
      <c r="K2880" s="111"/>
      <c r="L2880" s="111"/>
      <c r="M2880" s="111"/>
      <c r="N2880" s="111"/>
      <c r="O2880" s="111"/>
      <c r="P2880" s="111"/>
      <c r="Q2880" s="111"/>
      <c r="R2880" s="111"/>
      <c r="S2880" s="111"/>
      <c r="T2880" s="111"/>
      <c r="U2880" s="111"/>
      <c r="V2880" s="111"/>
      <c r="W2880" s="1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  <c r="BT2880" s="11"/>
      <c r="BU2880" s="11"/>
      <c r="BV2880" s="11"/>
      <c r="BW2880" s="11"/>
      <c r="BX2880" s="11"/>
      <c r="BY2880" s="11"/>
      <c r="BZ2880" s="11"/>
    </row>
    <row r="2881" spans="1:78" s="45" customFormat="1" x14ac:dyDescent="0.2">
      <c r="A2881" s="111"/>
      <c r="B2881" s="111"/>
      <c r="C2881" s="111"/>
      <c r="D2881" s="111"/>
      <c r="E2881" s="111"/>
      <c r="F2881" s="111"/>
      <c r="G2881" s="111"/>
      <c r="H2881" s="111"/>
      <c r="I2881" s="111"/>
      <c r="J2881" s="111"/>
      <c r="K2881" s="111"/>
      <c r="L2881" s="111"/>
      <c r="M2881" s="111"/>
      <c r="N2881" s="111"/>
      <c r="O2881" s="111"/>
      <c r="P2881" s="111"/>
      <c r="Q2881" s="111"/>
      <c r="R2881" s="111"/>
      <c r="S2881" s="111"/>
      <c r="T2881" s="111"/>
      <c r="U2881" s="111"/>
      <c r="V2881" s="111"/>
      <c r="W2881" s="1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  <c r="BT2881" s="11"/>
      <c r="BU2881" s="11"/>
      <c r="BV2881" s="11"/>
      <c r="BW2881" s="11"/>
      <c r="BX2881" s="11"/>
      <c r="BY2881" s="11"/>
      <c r="BZ2881" s="11"/>
    </row>
    <row r="2882" spans="1:78" s="45" customFormat="1" x14ac:dyDescent="0.2">
      <c r="A2882" s="111"/>
      <c r="B2882" s="111"/>
      <c r="C2882" s="111"/>
      <c r="D2882" s="111"/>
      <c r="E2882" s="111"/>
      <c r="F2882" s="111"/>
      <c r="G2882" s="111"/>
      <c r="H2882" s="111"/>
      <c r="I2882" s="111"/>
      <c r="J2882" s="111"/>
      <c r="K2882" s="111"/>
      <c r="L2882" s="111"/>
      <c r="M2882" s="111"/>
      <c r="N2882" s="111"/>
      <c r="O2882" s="111"/>
      <c r="P2882" s="111"/>
      <c r="Q2882" s="111"/>
      <c r="R2882" s="111"/>
      <c r="S2882" s="111"/>
      <c r="T2882" s="111"/>
      <c r="U2882" s="111"/>
      <c r="V2882" s="111"/>
      <c r="W2882" s="1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  <c r="BT2882" s="11"/>
      <c r="BU2882" s="11"/>
      <c r="BV2882" s="11"/>
      <c r="BW2882" s="11"/>
      <c r="BX2882" s="11"/>
      <c r="BY2882" s="11"/>
      <c r="BZ2882" s="11"/>
    </row>
    <row r="2883" spans="1:78" s="45" customFormat="1" x14ac:dyDescent="0.2">
      <c r="A2883" s="111"/>
      <c r="B2883" s="111"/>
      <c r="C2883" s="111"/>
      <c r="D2883" s="111"/>
      <c r="E2883" s="111"/>
      <c r="F2883" s="111"/>
      <c r="G2883" s="111"/>
      <c r="H2883" s="111"/>
      <c r="I2883" s="111"/>
      <c r="J2883" s="111"/>
      <c r="K2883" s="111"/>
      <c r="L2883" s="111"/>
      <c r="M2883" s="111"/>
      <c r="N2883" s="111"/>
      <c r="O2883" s="111"/>
      <c r="P2883" s="111"/>
      <c r="Q2883" s="111"/>
      <c r="R2883" s="111"/>
      <c r="S2883" s="111"/>
      <c r="T2883" s="111"/>
      <c r="U2883" s="111"/>
      <c r="V2883" s="111"/>
      <c r="W2883" s="1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  <c r="BT2883" s="11"/>
      <c r="BU2883" s="11"/>
      <c r="BV2883" s="11"/>
      <c r="BW2883" s="11"/>
      <c r="BX2883" s="11"/>
      <c r="BY2883" s="11"/>
      <c r="BZ2883" s="11"/>
    </row>
    <row r="2884" spans="1:78" s="45" customFormat="1" x14ac:dyDescent="0.2">
      <c r="A2884" s="111"/>
      <c r="B2884" s="111"/>
      <c r="C2884" s="111"/>
      <c r="D2884" s="111"/>
      <c r="E2884" s="111"/>
      <c r="F2884" s="111"/>
      <c r="G2884" s="111"/>
      <c r="H2884" s="111"/>
      <c r="I2884" s="111"/>
      <c r="J2884" s="111"/>
      <c r="K2884" s="111"/>
      <c r="L2884" s="111"/>
      <c r="M2884" s="111"/>
      <c r="N2884" s="111"/>
      <c r="O2884" s="111"/>
      <c r="P2884" s="111"/>
      <c r="Q2884" s="111"/>
      <c r="R2884" s="111"/>
      <c r="S2884" s="111"/>
      <c r="T2884" s="111"/>
      <c r="U2884" s="111"/>
      <c r="V2884" s="111"/>
      <c r="W2884" s="1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  <c r="BT2884" s="11"/>
      <c r="BU2884" s="11"/>
      <c r="BV2884" s="11"/>
      <c r="BW2884" s="11"/>
      <c r="BX2884" s="11"/>
      <c r="BY2884" s="11"/>
      <c r="BZ2884" s="11"/>
    </row>
    <row r="2885" spans="1:78" s="45" customFormat="1" x14ac:dyDescent="0.2">
      <c r="A2885" s="111"/>
      <c r="B2885" s="111"/>
      <c r="C2885" s="111"/>
      <c r="D2885" s="111"/>
      <c r="E2885" s="111"/>
      <c r="F2885" s="111"/>
      <c r="G2885" s="111"/>
      <c r="H2885" s="111"/>
      <c r="I2885" s="111"/>
      <c r="J2885" s="111"/>
      <c r="K2885" s="111"/>
      <c r="L2885" s="111"/>
      <c r="M2885" s="111"/>
      <c r="N2885" s="111"/>
      <c r="O2885" s="111"/>
      <c r="P2885" s="111"/>
      <c r="Q2885" s="111"/>
      <c r="R2885" s="111"/>
      <c r="S2885" s="111"/>
      <c r="T2885" s="111"/>
      <c r="U2885" s="111"/>
      <c r="V2885" s="111"/>
      <c r="W2885" s="1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  <c r="BT2885" s="11"/>
      <c r="BU2885" s="11"/>
      <c r="BV2885" s="11"/>
      <c r="BW2885" s="11"/>
      <c r="BX2885" s="11"/>
      <c r="BY2885" s="11"/>
      <c r="BZ2885" s="11"/>
    </row>
    <row r="2886" spans="1:78" s="45" customFormat="1" x14ac:dyDescent="0.2">
      <c r="A2886" s="111"/>
      <c r="B2886" s="111"/>
      <c r="C2886" s="111"/>
      <c r="D2886" s="111"/>
      <c r="E2886" s="111"/>
      <c r="F2886" s="111"/>
      <c r="G2886" s="111"/>
      <c r="H2886" s="111"/>
      <c r="I2886" s="111"/>
      <c r="J2886" s="111"/>
      <c r="K2886" s="111"/>
      <c r="L2886" s="111"/>
      <c r="M2886" s="111"/>
      <c r="N2886" s="111"/>
      <c r="O2886" s="111"/>
      <c r="P2886" s="111"/>
      <c r="Q2886" s="111"/>
      <c r="R2886" s="111"/>
      <c r="S2886" s="111"/>
      <c r="T2886" s="111"/>
      <c r="U2886" s="111"/>
      <c r="V2886" s="111"/>
      <c r="W2886" s="1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  <c r="BT2886" s="11"/>
      <c r="BU2886" s="11"/>
      <c r="BV2886" s="11"/>
      <c r="BW2886" s="11"/>
      <c r="BX2886" s="11"/>
      <c r="BY2886" s="11"/>
      <c r="BZ2886" s="11"/>
    </row>
    <row r="2887" spans="1:78" s="45" customFormat="1" x14ac:dyDescent="0.2">
      <c r="A2887" s="111"/>
      <c r="B2887" s="111"/>
      <c r="C2887" s="111"/>
      <c r="D2887" s="111"/>
      <c r="E2887" s="111"/>
      <c r="F2887" s="111"/>
      <c r="G2887" s="111"/>
      <c r="H2887" s="111"/>
      <c r="I2887" s="111"/>
      <c r="J2887" s="111"/>
      <c r="K2887" s="111"/>
      <c r="L2887" s="111"/>
      <c r="M2887" s="111"/>
      <c r="N2887" s="111"/>
      <c r="O2887" s="111"/>
      <c r="P2887" s="111"/>
      <c r="Q2887" s="111"/>
      <c r="R2887" s="111"/>
      <c r="S2887" s="111"/>
      <c r="T2887" s="111"/>
      <c r="U2887" s="111"/>
      <c r="V2887" s="111"/>
      <c r="W2887" s="1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  <c r="BT2887" s="11"/>
      <c r="BU2887" s="11"/>
      <c r="BV2887" s="11"/>
      <c r="BW2887" s="11"/>
      <c r="BX2887" s="11"/>
      <c r="BY2887" s="11"/>
      <c r="BZ2887" s="11"/>
    </row>
    <row r="2888" spans="1:78" s="45" customFormat="1" x14ac:dyDescent="0.2">
      <c r="A2888" s="111"/>
      <c r="B2888" s="111"/>
      <c r="C2888" s="111"/>
      <c r="D2888" s="111"/>
      <c r="E2888" s="111"/>
      <c r="F2888" s="111"/>
      <c r="G2888" s="111"/>
      <c r="H2888" s="111"/>
      <c r="I2888" s="111"/>
      <c r="J2888" s="111"/>
      <c r="K2888" s="111"/>
      <c r="L2888" s="111"/>
      <c r="M2888" s="111"/>
      <c r="N2888" s="111"/>
      <c r="O2888" s="111"/>
      <c r="P2888" s="111"/>
      <c r="Q2888" s="111"/>
      <c r="R2888" s="111"/>
      <c r="S2888" s="111"/>
      <c r="T2888" s="111"/>
      <c r="U2888" s="111"/>
      <c r="V2888" s="111"/>
      <c r="W2888" s="1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  <c r="BT2888" s="11"/>
      <c r="BU2888" s="11"/>
      <c r="BV2888" s="11"/>
      <c r="BW2888" s="11"/>
      <c r="BX2888" s="11"/>
      <c r="BY2888" s="11"/>
      <c r="BZ2888" s="11"/>
    </row>
    <row r="2889" spans="1:78" s="45" customFormat="1" x14ac:dyDescent="0.2">
      <c r="A2889" s="111"/>
      <c r="B2889" s="111"/>
      <c r="C2889" s="111"/>
      <c r="D2889" s="111"/>
      <c r="E2889" s="111"/>
      <c r="F2889" s="111"/>
      <c r="G2889" s="111"/>
      <c r="H2889" s="111"/>
      <c r="I2889" s="111"/>
      <c r="J2889" s="111"/>
      <c r="K2889" s="111"/>
      <c r="L2889" s="111"/>
      <c r="M2889" s="111"/>
      <c r="N2889" s="111"/>
      <c r="O2889" s="111"/>
      <c r="P2889" s="111"/>
      <c r="Q2889" s="111"/>
      <c r="R2889" s="111"/>
      <c r="S2889" s="111"/>
      <c r="T2889" s="111"/>
      <c r="U2889" s="111"/>
      <c r="V2889" s="111"/>
      <c r="W2889" s="1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  <c r="BT2889" s="11"/>
      <c r="BU2889" s="11"/>
      <c r="BV2889" s="11"/>
      <c r="BW2889" s="11"/>
      <c r="BX2889" s="11"/>
      <c r="BY2889" s="11"/>
      <c r="BZ2889" s="11"/>
    </row>
    <row r="2890" spans="1:78" s="45" customFormat="1" x14ac:dyDescent="0.2">
      <c r="A2890" s="111"/>
      <c r="B2890" s="111"/>
      <c r="C2890" s="111"/>
      <c r="D2890" s="111"/>
      <c r="E2890" s="111"/>
      <c r="F2890" s="111"/>
      <c r="G2890" s="111"/>
      <c r="H2890" s="111"/>
      <c r="I2890" s="111"/>
      <c r="J2890" s="111"/>
      <c r="K2890" s="111"/>
      <c r="L2890" s="111"/>
      <c r="M2890" s="111"/>
      <c r="N2890" s="111"/>
      <c r="O2890" s="111"/>
      <c r="P2890" s="111"/>
      <c r="Q2890" s="111"/>
      <c r="R2890" s="111"/>
      <c r="S2890" s="111"/>
      <c r="T2890" s="111"/>
      <c r="U2890" s="111"/>
      <c r="V2890" s="111"/>
      <c r="W2890" s="1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  <c r="BT2890" s="11"/>
      <c r="BU2890" s="11"/>
      <c r="BV2890" s="11"/>
      <c r="BW2890" s="11"/>
      <c r="BX2890" s="11"/>
      <c r="BY2890" s="11"/>
      <c r="BZ2890" s="11"/>
    </row>
    <row r="2891" spans="1:78" s="45" customFormat="1" x14ac:dyDescent="0.2">
      <c r="A2891" s="111"/>
      <c r="B2891" s="111"/>
      <c r="C2891" s="111"/>
      <c r="D2891" s="111"/>
      <c r="E2891" s="111"/>
      <c r="F2891" s="111"/>
      <c r="G2891" s="111"/>
      <c r="H2891" s="111"/>
      <c r="I2891" s="111"/>
      <c r="J2891" s="111"/>
      <c r="K2891" s="111"/>
      <c r="L2891" s="111"/>
      <c r="M2891" s="111"/>
      <c r="N2891" s="111"/>
      <c r="O2891" s="111"/>
      <c r="P2891" s="111"/>
      <c r="Q2891" s="111"/>
      <c r="R2891" s="111"/>
      <c r="S2891" s="111"/>
      <c r="T2891" s="111"/>
      <c r="U2891" s="111"/>
      <c r="V2891" s="111"/>
      <c r="W2891" s="1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  <c r="BT2891" s="11"/>
      <c r="BU2891" s="11"/>
      <c r="BV2891" s="11"/>
      <c r="BW2891" s="11"/>
      <c r="BX2891" s="11"/>
      <c r="BY2891" s="11"/>
      <c r="BZ2891" s="11"/>
    </row>
    <row r="2892" spans="1:78" s="45" customFormat="1" x14ac:dyDescent="0.2">
      <c r="A2892" s="111"/>
      <c r="B2892" s="111"/>
      <c r="C2892" s="111"/>
      <c r="D2892" s="111"/>
      <c r="E2892" s="111"/>
      <c r="F2892" s="111"/>
      <c r="G2892" s="111"/>
      <c r="H2892" s="111"/>
      <c r="I2892" s="111"/>
      <c r="J2892" s="111"/>
      <c r="K2892" s="111"/>
      <c r="L2892" s="111"/>
      <c r="M2892" s="111"/>
      <c r="N2892" s="111"/>
      <c r="O2892" s="111"/>
      <c r="P2892" s="111"/>
      <c r="Q2892" s="111"/>
      <c r="R2892" s="111"/>
      <c r="S2892" s="111"/>
      <c r="T2892" s="111"/>
      <c r="U2892" s="111"/>
      <c r="V2892" s="111"/>
      <c r="W2892" s="1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  <c r="BT2892" s="11"/>
      <c r="BU2892" s="11"/>
      <c r="BV2892" s="11"/>
      <c r="BW2892" s="11"/>
      <c r="BX2892" s="11"/>
      <c r="BY2892" s="11"/>
      <c r="BZ2892" s="11"/>
    </row>
    <row r="2893" spans="1:78" s="45" customFormat="1" x14ac:dyDescent="0.2">
      <c r="A2893" s="111"/>
      <c r="B2893" s="111"/>
      <c r="C2893" s="111"/>
      <c r="D2893" s="111"/>
      <c r="E2893" s="111"/>
      <c r="F2893" s="111"/>
      <c r="G2893" s="111"/>
      <c r="H2893" s="111"/>
      <c r="I2893" s="111"/>
      <c r="J2893" s="111"/>
      <c r="K2893" s="111"/>
      <c r="L2893" s="111"/>
      <c r="M2893" s="111"/>
      <c r="N2893" s="111"/>
      <c r="O2893" s="111"/>
      <c r="P2893" s="111"/>
      <c r="Q2893" s="111"/>
      <c r="R2893" s="111"/>
      <c r="S2893" s="111"/>
      <c r="T2893" s="111"/>
      <c r="U2893" s="111"/>
      <c r="V2893" s="111"/>
      <c r="W2893" s="1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  <c r="BT2893" s="11"/>
      <c r="BU2893" s="11"/>
      <c r="BV2893" s="11"/>
      <c r="BW2893" s="11"/>
      <c r="BX2893" s="11"/>
      <c r="BY2893" s="11"/>
      <c r="BZ2893" s="11"/>
    </row>
    <row r="2894" spans="1:78" s="45" customFormat="1" x14ac:dyDescent="0.2">
      <c r="A2894" s="111"/>
      <c r="B2894" s="111"/>
      <c r="C2894" s="111"/>
      <c r="D2894" s="111"/>
      <c r="E2894" s="111"/>
      <c r="F2894" s="111"/>
      <c r="G2894" s="111"/>
      <c r="H2894" s="111"/>
      <c r="I2894" s="111"/>
      <c r="J2894" s="111"/>
      <c r="K2894" s="111"/>
      <c r="L2894" s="111"/>
      <c r="M2894" s="111"/>
      <c r="N2894" s="111"/>
      <c r="O2894" s="111"/>
      <c r="P2894" s="111"/>
      <c r="Q2894" s="111"/>
      <c r="R2894" s="111"/>
      <c r="S2894" s="111"/>
      <c r="T2894" s="111"/>
      <c r="U2894" s="111"/>
      <c r="V2894" s="111"/>
      <c r="W2894" s="1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  <c r="BT2894" s="11"/>
      <c r="BU2894" s="11"/>
      <c r="BV2894" s="11"/>
      <c r="BW2894" s="11"/>
      <c r="BX2894" s="11"/>
      <c r="BY2894" s="11"/>
      <c r="BZ2894" s="11"/>
    </row>
    <row r="2895" spans="1:78" s="45" customFormat="1" x14ac:dyDescent="0.2">
      <c r="A2895" s="111"/>
      <c r="B2895" s="111"/>
      <c r="C2895" s="111"/>
      <c r="D2895" s="111"/>
      <c r="E2895" s="111"/>
      <c r="F2895" s="111"/>
      <c r="G2895" s="111"/>
      <c r="H2895" s="111"/>
      <c r="I2895" s="111"/>
      <c r="J2895" s="111"/>
      <c r="K2895" s="111"/>
      <c r="L2895" s="111"/>
      <c r="M2895" s="111"/>
      <c r="N2895" s="111"/>
      <c r="O2895" s="111"/>
      <c r="P2895" s="111"/>
      <c r="Q2895" s="111"/>
      <c r="R2895" s="111"/>
      <c r="S2895" s="111"/>
      <c r="T2895" s="111"/>
      <c r="U2895" s="111"/>
      <c r="V2895" s="111"/>
      <c r="W2895" s="1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  <c r="BT2895" s="11"/>
      <c r="BU2895" s="11"/>
      <c r="BV2895" s="11"/>
      <c r="BW2895" s="11"/>
      <c r="BX2895" s="11"/>
      <c r="BY2895" s="11"/>
      <c r="BZ2895" s="11"/>
    </row>
    <row r="2896" spans="1:78" s="45" customFormat="1" x14ac:dyDescent="0.2">
      <c r="A2896" s="111"/>
      <c r="B2896" s="111"/>
      <c r="C2896" s="111"/>
      <c r="D2896" s="111"/>
      <c r="E2896" s="111"/>
      <c r="F2896" s="111"/>
      <c r="G2896" s="111"/>
      <c r="H2896" s="111"/>
      <c r="I2896" s="111"/>
      <c r="J2896" s="111"/>
      <c r="K2896" s="111"/>
      <c r="L2896" s="111"/>
      <c r="M2896" s="111"/>
      <c r="N2896" s="111"/>
      <c r="O2896" s="111"/>
      <c r="P2896" s="111"/>
      <c r="Q2896" s="111"/>
      <c r="R2896" s="111"/>
      <c r="S2896" s="111"/>
      <c r="T2896" s="111"/>
      <c r="U2896" s="111"/>
      <c r="V2896" s="111"/>
      <c r="W2896" s="1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  <c r="BT2896" s="11"/>
      <c r="BU2896" s="11"/>
      <c r="BV2896" s="11"/>
      <c r="BW2896" s="11"/>
      <c r="BX2896" s="11"/>
      <c r="BY2896" s="11"/>
      <c r="BZ2896" s="11"/>
    </row>
    <row r="2897" spans="1:78" s="45" customFormat="1" x14ac:dyDescent="0.2">
      <c r="A2897" s="111"/>
      <c r="B2897" s="111"/>
      <c r="C2897" s="111"/>
      <c r="D2897" s="111"/>
      <c r="E2897" s="111"/>
      <c r="F2897" s="111"/>
      <c r="G2897" s="111"/>
      <c r="H2897" s="111"/>
      <c r="I2897" s="111"/>
      <c r="J2897" s="111"/>
      <c r="K2897" s="111"/>
      <c r="L2897" s="111"/>
      <c r="M2897" s="111"/>
      <c r="N2897" s="111"/>
      <c r="O2897" s="111"/>
      <c r="P2897" s="111"/>
      <c r="Q2897" s="111"/>
      <c r="R2897" s="111"/>
      <c r="S2897" s="111"/>
      <c r="T2897" s="111"/>
      <c r="U2897" s="111"/>
      <c r="V2897" s="111"/>
      <c r="W2897" s="1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  <c r="BT2897" s="11"/>
      <c r="BU2897" s="11"/>
      <c r="BV2897" s="11"/>
      <c r="BW2897" s="11"/>
      <c r="BX2897" s="11"/>
      <c r="BY2897" s="11"/>
      <c r="BZ2897" s="11"/>
    </row>
    <row r="2898" spans="1:78" s="45" customFormat="1" x14ac:dyDescent="0.2">
      <c r="A2898" s="111"/>
      <c r="B2898" s="111"/>
      <c r="C2898" s="111"/>
      <c r="D2898" s="111"/>
      <c r="E2898" s="111"/>
      <c r="F2898" s="111"/>
      <c r="G2898" s="111"/>
      <c r="H2898" s="111"/>
      <c r="I2898" s="111"/>
      <c r="J2898" s="111"/>
      <c r="K2898" s="111"/>
      <c r="L2898" s="111"/>
      <c r="M2898" s="111"/>
      <c r="N2898" s="111"/>
      <c r="O2898" s="111"/>
      <c r="P2898" s="111"/>
      <c r="Q2898" s="111"/>
      <c r="R2898" s="111"/>
      <c r="S2898" s="111"/>
      <c r="T2898" s="111"/>
      <c r="U2898" s="111"/>
      <c r="V2898" s="111"/>
      <c r="W2898" s="1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  <c r="BT2898" s="11"/>
      <c r="BU2898" s="11"/>
      <c r="BV2898" s="11"/>
      <c r="BW2898" s="11"/>
      <c r="BX2898" s="11"/>
      <c r="BY2898" s="11"/>
      <c r="BZ2898" s="11"/>
    </row>
    <row r="2899" spans="1:78" s="45" customFormat="1" x14ac:dyDescent="0.2">
      <c r="A2899" s="111"/>
      <c r="B2899" s="111"/>
      <c r="C2899" s="111"/>
      <c r="D2899" s="111"/>
      <c r="E2899" s="111"/>
      <c r="F2899" s="111"/>
      <c r="G2899" s="111"/>
      <c r="H2899" s="111"/>
      <c r="I2899" s="111"/>
      <c r="J2899" s="111"/>
      <c r="K2899" s="111"/>
      <c r="L2899" s="111"/>
      <c r="M2899" s="111"/>
      <c r="N2899" s="111"/>
      <c r="O2899" s="111"/>
      <c r="P2899" s="111"/>
      <c r="Q2899" s="111"/>
      <c r="R2899" s="111"/>
      <c r="S2899" s="111"/>
      <c r="T2899" s="111"/>
      <c r="U2899" s="111"/>
      <c r="V2899" s="111"/>
      <c r="W2899" s="1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  <c r="BT2899" s="11"/>
      <c r="BU2899" s="11"/>
      <c r="BV2899" s="11"/>
      <c r="BW2899" s="11"/>
      <c r="BX2899" s="11"/>
      <c r="BY2899" s="11"/>
      <c r="BZ2899" s="11"/>
    </row>
    <row r="2900" spans="1:78" s="45" customFormat="1" x14ac:dyDescent="0.2">
      <c r="A2900" s="111"/>
      <c r="B2900" s="111"/>
      <c r="C2900" s="111"/>
      <c r="D2900" s="111"/>
      <c r="E2900" s="111"/>
      <c r="F2900" s="111"/>
      <c r="G2900" s="111"/>
      <c r="H2900" s="111"/>
      <c r="I2900" s="111"/>
      <c r="J2900" s="111"/>
      <c r="K2900" s="111"/>
      <c r="L2900" s="111"/>
      <c r="M2900" s="111"/>
      <c r="N2900" s="111"/>
      <c r="O2900" s="111"/>
      <c r="P2900" s="111"/>
      <c r="Q2900" s="111"/>
      <c r="R2900" s="111"/>
      <c r="S2900" s="111"/>
      <c r="T2900" s="111"/>
      <c r="U2900" s="111"/>
      <c r="V2900" s="111"/>
      <c r="W2900" s="1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  <c r="BT2900" s="11"/>
      <c r="BU2900" s="11"/>
      <c r="BV2900" s="11"/>
      <c r="BW2900" s="11"/>
      <c r="BX2900" s="11"/>
      <c r="BY2900" s="11"/>
      <c r="BZ2900" s="11"/>
    </row>
    <row r="2901" spans="1:78" x14ac:dyDescent="0.2">
      <c r="A2901" s="111"/>
      <c r="B2901" s="111"/>
      <c r="C2901" s="111"/>
      <c r="D2901" s="111"/>
      <c r="E2901" s="111"/>
      <c r="F2901" s="111"/>
      <c r="G2901" s="111"/>
      <c r="H2901" s="111"/>
      <c r="I2901" s="111"/>
      <c r="J2901" s="111"/>
      <c r="K2901" s="111"/>
      <c r="L2901" s="111"/>
      <c r="M2901" s="111"/>
      <c r="N2901" s="111"/>
      <c r="O2901" s="111"/>
      <c r="P2901" s="111"/>
      <c r="Q2901" s="111"/>
      <c r="R2901" s="111"/>
      <c r="S2901" s="111"/>
      <c r="T2901" s="111"/>
      <c r="U2901" s="111"/>
      <c r="V2901" s="111"/>
      <c r="W2901" s="111"/>
    </row>
    <row r="2902" spans="1:78" x14ac:dyDescent="0.2">
      <c r="A2902" s="111"/>
      <c r="B2902" s="111"/>
      <c r="C2902" s="111"/>
      <c r="D2902" s="111"/>
      <c r="E2902" s="111"/>
      <c r="F2902" s="111"/>
      <c r="G2902" s="111"/>
      <c r="H2902" s="111"/>
      <c r="I2902" s="111"/>
      <c r="J2902" s="111"/>
      <c r="K2902" s="111"/>
      <c r="L2902" s="111"/>
      <c r="M2902" s="111"/>
      <c r="N2902" s="111"/>
      <c r="O2902" s="111"/>
      <c r="P2902" s="111"/>
      <c r="Q2902" s="111"/>
      <c r="R2902" s="111"/>
      <c r="S2902" s="111"/>
      <c r="T2902" s="111"/>
      <c r="U2902" s="111"/>
      <c r="V2902" s="111"/>
      <c r="W2902" s="111"/>
    </row>
    <row r="2903" spans="1:78" x14ac:dyDescent="0.2">
      <c r="A2903" s="111"/>
      <c r="B2903" s="111"/>
      <c r="C2903" s="111"/>
      <c r="D2903" s="111"/>
      <c r="E2903" s="111"/>
      <c r="F2903" s="111"/>
      <c r="G2903" s="111"/>
      <c r="H2903" s="111"/>
      <c r="I2903" s="111"/>
      <c r="J2903" s="111"/>
      <c r="K2903" s="111"/>
      <c r="L2903" s="111"/>
      <c r="M2903" s="111"/>
      <c r="N2903" s="111"/>
      <c r="O2903" s="111"/>
      <c r="P2903" s="111"/>
      <c r="Q2903" s="111"/>
      <c r="R2903" s="111"/>
      <c r="S2903" s="111"/>
      <c r="T2903" s="111"/>
      <c r="U2903" s="111"/>
      <c r="V2903" s="111"/>
      <c r="W2903" s="111"/>
    </row>
  </sheetData>
  <protectedRanges>
    <protectedRange sqref="E36 G36 L36 T23:T24 T13:T14" name="Dados Técnicos"/>
  </protectedRanges>
  <dataConsolidate>
    <dataRefs count="1">
      <dataRef ref="AD12:AD14" sheet="FICHA TÉCNICA"/>
    </dataRefs>
  </dataConsolidate>
  <customSheetViews>
    <customSheetView guid="{7B770571-6A12-4A70-98CA-A7C0BB7F99AF}" printArea="1" topLeftCell="A6">
      <selection activeCell="A14" sqref="A14:B14"/>
      <pageMargins left="0.511811024" right="0.511811024" top="0.78740157499999996" bottom="0.78740157499999996" header="0.31496062000000002" footer="0.31496062000000002"/>
      <pageSetup paperSize="9" scale="78" orientation="portrait"/>
      <headerFooter alignWithMargins="0"/>
    </customSheetView>
  </customSheetViews>
  <mergeCells count="174">
    <mergeCell ref="U40:W40"/>
    <mergeCell ref="U41:W41"/>
    <mergeCell ref="U42:W42"/>
    <mergeCell ref="M37:N37"/>
    <mergeCell ref="M38:N38"/>
    <mergeCell ref="A39:I39"/>
    <mergeCell ref="AU9:AV9"/>
    <mergeCell ref="AW9:AX9"/>
    <mergeCell ref="AN10:AO10"/>
    <mergeCell ref="AQ10:AS10"/>
    <mergeCell ref="AU10:AV10"/>
    <mergeCell ref="AW10:AX10"/>
    <mergeCell ref="A44:I44"/>
    <mergeCell ref="J44:L44"/>
    <mergeCell ref="M44:N44"/>
    <mergeCell ref="O44:S44"/>
    <mergeCell ref="U44:W44"/>
    <mergeCell ref="AN12:AO12"/>
    <mergeCell ref="AQ12:AS12"/>
    <mergeCell ref="AU12:AV12"/>
    <mergeCell ref="AW12:AX12"/>
    <mergeCell ref="O37:S37"/>
    <mergeCell ref="O38:S38"/>
    <mergeCell ref="O39:S39"/>
    <mergeCell ref="O40:S40"/>
    <mergeCell ref="O41:S41"/>
    <mergeCell ref="O42:S42"/>
    <mergeCell ref="U37:W37"/>
    <mergeCell ref="U38:W38"/>
    <mergeCell ref="U39:W39"/>
    <mergeCell ref="L36:N36"/>
    <mergeCell ref="AN1:AY1"/>
    <mergeCell ref="AN2:AO3"/>
    <mergeCell ref="AP2:AQ3"/>
    <mergeCell ref="AS2:AS3"/>
    <mergeCell ref="AT2:AU2"/>
    <mergeCell ref="AV2:AV3"/>
    <mergeCell ref="AW2:AX3"/>
    <mergeCell ref="AY2:AY3"/>
    <mergeCell ref="AN4:AO4"/>
    <mergeCell ref="AP4:AQ4"/>
    <mergeCell ref="AW4:AX4"/>
    <mergeCell ref="AN5:AO5"/>
    <mergeCell ref="AP5:AQ5"/>
    <mergeCell ref="AW5:AX5"/>
    <mergeCell ref="AN6:AO6"/>
    <mergeCell ref="AP6:AQ6"/>
    <mergeCell ref="AW6:AX6"/>
    <mergeCell ref="AN7:AO7"/>
    <mergeCell ref="AP7:AQ7"/>
    <mergeCell ref="AW7:AX7"/>
    <mergeCell ref="AN8:AY8"/>
    <mergeCell ref="AN9:AO9"/>
    <mergeCell ref="AQ9:AS9"/>
    <mergeCell ref="A10:H10"/>
    <mergeCell ref="A40:I40"/>
    <mergeCell ref="A41:I41"/>
    <mergeCell ref="A42:I42"/>
    <mergeCell ref="A43:I43"/>
    <mergeCell ref="J43:L43"/>
    <mergeCell ref="M43:N43"/>
    <mergeCell ref="O43:S43"/>
    <mergeCell ref="U43:W43"/>
    <mergeCell ref="T12:V12"/>
    <mergeCell ref="O18:S18"/>
    <mergeCell ref="T18:V18"/>
    <mergeCell ref="O19:S19"/>
    <mergeCell ref="T19:V19"/>
    <mergeCell ref="O20:S20"/>
    <mergeCell ref="T20:V20"/>
    <mergeCell ref="J14:K14"/>
    <mergeCell ref="I18:K18"/>
    <mergeCell ref="O14:S14"/>
    <mergeCell ref="T14:V14"/>
    <mergeCell ref="J12:K12"/>
    <mergeCell ref="P36:S36"/>
    <mergeCell ref="O30:S30"/>
    <mergeCell ref="O29:S29"/>
    <mergeCell ref="C51:D51"/>
    <mergeCell ref="A35:W35"/>
    <mergeCell ref="J17:K17"/>
    <mergeCell ref="A7:C7"/>
    <mergeCell ref="I36:K36"/>
    <mergeCell ref="U32:W32"/>
    <mergeCell ref="U33:W33"/>
    <mergeCell ref="U31:W31"/>
    <mergeCell ref="O33:S33"/>
    <mergeCell ref="O31:S31"/>
    <mergeCell ref="O32:S32"/>
    <mergeCell ref="J31:K31"/>
    <mergeCell ref="J33:K33"/>
    <mergeCell ref="J32:K32"/>
    <mergeCell ref="T36:V36"/>
    <mergeCell ref="M39:N39"/>
    <mergeCell ref="M40:N40"/>
    <mergeCell ref="M41:N41"/>
    <mergeCell ref="M42:N42"/>
    <mergeCell ref="J40:L40"/>
    <mergeCell ref="J42:L42"/>
    <mergeCell ref="A36:D36"/>
    <mergeCell ref="T13:V13"/>
    <mergeCell ref="O12:S12"/>
    <mergeCell ref="A37:I37"/>
    <mergeCell ref="A38:I38"/>
    <mergeCell ref="A26:L26"/>
    <mergeCell ref="O16:S16"/>
    <mergeCell ref="O26:W26"/>
    <mergeCell ref="O13:S13"/>
    <mergeCell ref="J13:K13"/>
    <mergeCell ref="A25:W25"/>
    <mergeCell ref="T17:V17"/>
    <mergeCell ref="O15:S15"/>
    <mergeCell ref="O17:S17"/>
    <mergeCell ref="T15:V15"/>
    <mergeCell ref="T16:V16"/>
    <mergeCell ref="O28:S28"/>
    <mergeCell ref="L12:N20"/>
    <mergeCell ref="A27:I27"/>
    <mergeCell ref="I19:K19"/>
    <mergeCell ref="I20:K20"/>
    <mergeCell ref="A12:H12"/>
    <mergeCell ref="A13:H13"/>
    <mergeCell ref="A15:H15"/>
    <mergeCell ref="A16:H16"/>
    <mergeCell ref="A17:H17"/>
    <mergeCell ref="A18:H18"/>
    <mergeCell ref="J30:K30"/>
    <mergeCell ref="U28:W28"/>
    <mergeCell ref="A22:L22"/>
    <mergeCell ref="J23:K23"/>
    <mergeCell ref="A23:I23"/>
    <mergeCell ref="A24:I24"/>
    <mergeCell ref="O27:S27"/>
    <mergeCell ref="A1:W3"/>
    <mergeCell ref="A4:W4"/>
    <mergeCell ref="A6:C6"/>
    <mergeCell ref="J27:L27"/>
    <mergeCell ref="D5:W5"/>
    <mergeCell ref="D6:W6"/>
    <mergeCell ref="D7:W7"/>
    <mergeCell ref="A11:W11"/>
    <mergeCell ref="A5:C5"/>
    <mergeCell ref="A19:H19"/>
    <mergeCell ref="A20:H20"/>
    <mergeCell ref="J15:K15"/>
    <mergeCell ref="A14:H14"/>
    <mergeCell ref="I8:J8"/>
    <mergeCell ref="I9:J9"/>
    <mergeCell ref="I10:J10"/>
    <mergeCell ref="A8:H8"/>
    <mergeCell ref="U27:W27"/>
    <mergeCell ref="A32:I32"/>
    <mergeCell ref="J28:K28"/>
    <mergeCell ref="J24:K24"/>
    <mergeCell ref="R34:V34"/>
    <mergeCell ref="O23:S24"/>
    <mergeCell ref="T23:V24"/>
    <mergeCell ref="AP16:AU16"/>
    <mergeCell ref="AV22:BA22"/>
    <mergeCell ref="AP22:AU22"/>
    <mergeCell ref="Y24:Z24"/>
    <mergeCell ref="Y27:Z27"/>
    <mergeCell ref="A28:I28"/>
    <mergeCell ref="A29:I29"/>
    <mergeCell ref="A30:I30"/>
    <mergeCell ref="A31:I31"/>
    <mergeCell ref="A21:W21"/>
    <mergeCell ref="M22:N24"/>
    <mergeCell ref="O22:W22"/>
    <mergeCell ref="U30:W30"/>
    <mergeCell ref="M26:N33"/>
    <mergeCell ref="U29:W29"/>
    <mergeCell ref="A33:I33"/>
    <mergeCell ref="J29:K29"/>
  </mergeCells>
  <phoneticPr fontId="7" type="noConversion"/>
  <conditionalFormatting sqref="J37:J39 J41">
    <cfRule type="cellIs" dxfId="6" priority="8" operator="greaterThan">
      <formula>23</formula>
    </cfRule>
  </conditionalFormatting>
  <conditionalFormatting sqref="J38">
    <cfRule type="cellIs" dxfId="5" priority="3" operator="lessThanOrEqual">
      <formula>0</formula>
    </cfRule>
  </conditionalFormatting>
  <conditionalFormatting sqref="J40">
    <cfRule type="cellIs" dxfId="4" priority="7" operator="notBetween">
      <formula>$BL$21</formula>
      <formula>$BM$21</formula>
    </cfRule>
  </conditionalFormatting>
  <conditionalFormatting sqref="T23">
    <cfRule type="cellIs" dxfId="3" priority="1" operator="lessThan">
      <formula>$J$23</formula>
    </cfRule>
  </conditionalFormatting>
  <conditionalFormatting sqref="T33">
    <cfRule type="cellIs" dxfId="2" priority="6" operator="greaterThan">
      <formula>100</formula>
    </cfRule>
  </conditionalFormatting>
  <conditionalFormatting sqref="T20:V20">
    <cfRule type="cellIs" dxfId="1" priority="5" operator="lessThan">
      <formula>$Z$6/$I$13</formula>
    </cfRule>
  </conditionalFormatting>
  <conditionalFormatting sqref="T36:V36">
    <cfRule type="cellIs" dxfId="0" priority="4" operator="greaterThan">
      <formula>8</formula>
    </cfRule>
  </conditionalFormatting>
  <dataValidations xWindow="580" yWindow="565" count="4">
    <dataValidation type="list" showInputMessage="1" showErrorMessage="1" sqref="T13:V13" xr:uid="{00000000-0002-0000-0400-000000000000}">
      <formula1>$BB$7:$BB$12</formula1>
    </dataValidation>
    <dataValidation type="list" showInputMessage="1" showErrorMessage="1" sqref="T14:V14" xr:uid="{00000000-0002-0000-0400-000001000000}">
      <formula1>LISTA2</formula1>
    </dataValidation>
    <dataValidation type="list" allowBlank="1" showInputMessage="1" showErrorMessage="1" sqref="T12:V12" xr:uid="{00000000-0002-0000-0400-000002000000}">
      <formula1>$BG$9:$BG$11</formula1>
    </dataValidation>
    <dataValidation type="list" allowBlank="1" showInputMessage="1" showErrorMessage="1" sqref="T23" xr:uid="{00000000-0002-0000-0400-000003000000}">
      <formula1>$AD$12:$AD$21</formula1>
    </dataValidation>
  </dataValidations>
  <printOptions horizontalCentered="1" verticalCentered="1"/>
  <pageMargins left="0.35433070866141736" right="0.19685039370078741" top="0.51" bottom="0.70866141732283472" header="0.23622047244094491" footer="0.15748031496062992"/>
  <pageSetup paperSize="9" scale="24" orientation="portrait" verticalDpi="4294967293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workbookViewId="0">
      <selection activeCell="L26" sqref="L26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21"/>
  <sheetViews>
    <sheetView workbookViewId="0">
      <selection activeCell="G28" sqref="G28"/>
    </sheetView>
  </sheetViews>
  <sheetFormatPr baseColWidth="10" defaultRowHeight="12.75" x14ac:dyDescent="0.2"/>
  <cols>
    <col min="1" max="1" width="28.7109375" customWidth="1"/>
    <col min="2" max="2" width="9.140625" customWidth="1"/>
    <col min="3" max="3" width="14.85546875" bestFit="1" customWidth="1"/>
    <col min="4" max="4" width="12.28515625" bestFit="1" customWidth="1"/>
  </cols>
  <sheetData>
    <row r="2" spans="1:13" x14ac:dyDescent="0.2">
      <c r="A2" s="215" t="s">
        <v>483</v>
      </c>
      <c r="B2" s="214">
        <v>1</v>
      </c>
      <c r="C2" s="215" t="s">
        <v>480</v>
      </c>
      <c r="E2" s="228"/>
      <c r="F2" s="228"/>
      <c r="G2" s="228">
        <v>0.42</v>
      </c>
      <c r="H2" s="228">
        <v>0.59</v>
      </c>
      <c r="I2" s="228"/>
      <c r="J2" s="228"/>
      <c r="K2" s="228" t="s">
        <v>438</v>
      </c>
      <c r="L2" s="228"/>
      <c r="M2" s="228"/>
    </row>
    <row r="3" spans="1:13" ht="15" customHeight="1" x14ac:dyDescent="0.2">
      <c r="A3" s="215" t="s">
        <v>484</v>
      </c>
      <c r="B3" s="235" t="str">
        <f>IF('FICHA TÉCNICA'!I14=80,RESUMEN!K3,RESUMEN!K2)</f>
        <v>IRRIGATIÑO 80m</v>
      </c>
      <c r="C3" s="235"/>
      <c r="E3" s="228"/>
      <c r="F3" s="228"/>
      <c r="G3" s="228"/>
      <c r="H3" s="228"/>
      <c r="I3" s="228"/>
      <c r="J3" s="228"/>
      <c r="K3" s="228" t="s">
        <v>439</v>
      </c>
      <c r="L3" s="228"/>
      <c r="M3" s="228"/>
    </row>
    <row r="4" spans="1:13" x14ac:dyDescent="0.2">
      <c r="A4" s="214" t="s">
        <v>445</v>
      </c>
      <c r="B4" s="216">
        <f>'FICHA TÉCNICA'!T16</f>
        <v>18.2</v>
      </c>
      <c r="C4" s="214" t="s">
        <v>26</v>
      </c>
      <c r="E4" s="228"/>
      <c r="F4" s="228"/>
      <c r="G4" s="228"/>
      <c r="H4" s="228"/>
      <c r="I4" s="228"/>
      <c r="J4" s="228"/>
      <c r="K4" s="228"/>
      <c r="L4" s="228"/>
      <c r="M4" s="228"/>
    </row>
    <row r="5" spans="1:13" x14ac:dyDescent="0.2">
      <c r="A5" s="214" t="s">
        <v>440</v>
      </c>
      <c r="B5" s="216">
        <f>'FICHA TÉCNICA'!Y16</f>
        <v>0.42335999999999996</v>
      </c>
      <c r="C5" s="214" t="s">
        <v>441</v>
      </c>
      <c r="E5" s="228"/>
      <c r="F5" s="228"/>
      <c r="G5" s="228"/>
      <c r="H5" s="228"/>
      <c r="I5" s="228"/>
      <c r="J5" s="228"/>
      <c r="K5" s="228"/>
      <c r="L5" s="228"/>
      <c r="M5" s="228"/>
    </row>
    <row r="6" spans="1:13" ht="15" x14ac:dyDescent="0.2">
      <c r="A6" s="225" t="s">
        <v>442</v>
      </c>
      <c r="B6" s="217">
        <f>B15*B5</f>
        <v>1.6934399999999998</v>
      </c>
      <c r="C6" s="214" t="s">
        <v>441</v>
      </c>
      <c r="E6" s="228"/>
      <c r="F6" s="228"/>
      <c r="G6" s="229">
        <f>B4*12</f>
        <v>218.39999999999998</v>
      </c>
      <c r="H6" s="228"/>
      <c r="I6" s="228"/>
      <c r="J6" s="228"/>
      <c r="K6" s="228"/>
      <c r="L6" s="228"/>
      <c r="M6" s="228"/>
    </row>
    <row r="7" spans="1:13" ht="15" x14ac:dyDescent="0.2">
      <c r="A7" s="225" t="s">
        <v>443</v>
      </c>
      <c r="B7" s="218">
        <f>B8*31</f>
        <v>179.79999999999998</v>
      </c>
      <c r="C7" s="214" t="s">
        <v>444</v>
      </c>
      <c r="E7" s="228"/>
      <c r="F7" s="228"/>
      <c r="G7" s="228"/>
      <c r="H7" s="229"/>
      <c r="I7" s="228"/>
      <c r="J7" s="228"/>
      <c r="K7" s="228"/>
      <c r="L7" s="228"/>
      <c r="M7" s="228"/>
    </row>
    <row r="8" spans="1:13" x14ac:dyDescent="0.2">
      <c r="A8" s="225" t="s">
        <v>446</v>
      </c>
      <c r="B8" s="219">
        <f>INGRESO!G5</f>
        <v>5.8</v>
      </c>
      <c r="C8" s="214" t="s">
        <v>447</v>
      </c>
      <c r="E8" s="228"/>
      <c r="F8" s="228"/>
      <c r="G8" s="228"/>
      <c r="H8" s="228"/>
      <c r="I8" s="228"/>
      <c r="J8" s="228"/>
      <c r="K8" s="228"/>
      <c r="L8" s="228"/>
      <c r="M8" s="228"/>
    </row>
    <row r="9" spans="1:13" x14ac:dyDescent="0.2">
      <c r="A9" s="225" t="s">
        <v>448</v>
      </c>
      <c r="B9" s="220">
        <v>0.75</v>
      </c>
      <c r="C9" s="214"/>
      <c r="E9" s="228"/>
      <c r="F9" s="228"/>
      <c r="G9" s="228"/>
      <c r="H9" s="228"/>
      <c r="I9" s="228"/>
      <c r="J9" s="228"/>
      <c r="K9" s="228"/>
      <c r="L9" s="228"/>
      <c r="M9" s="228"/>
    </row>
    <row r="10" spans="1:13" ht="15" x14ac:dyDescent="0.2">
      <c r="A10" s="225" t="s">
        <v>449</v>
      </c>
      <c r="B10" s="218">
        <f>INGRESO!G7</f>
        <v>1</v>
      </c>
      <c r="C10" s="214"/>
      <c r="E10" s="228"/>
      <c r="F10" s="228"/>
      <c r="G10" s="228"/>
      <c r="H10" s="228"/>
      <c r="I10" s="228"/>
      <c r="J10" s="228"/>
      <c r="K10" s="228"/>
      <c r="L10" s="228"/>
      <c r="M10" s="228"/>
    </row>
    <row r="11" spans="1:13" x14ac:dyDescent="0.2">
      <c r="A11" s="423" t="s">
        <v>482</v>
      </c>
      <c r="B11" s="221">
        <f>B8*B10/B9</f>
        <v>7.7333333333333334</v>
      </c>
      <c r="C11" s="214" t="s">
        <v>447</v>
      </c>
      <c r="E11" s="228"/>
      <c r="F11" s="228"/>
      <c r="G11" s="228"/>
      <c r="H11" s="228"/>
      <c r="I11" s="228"/>
      <c r="J11" s="228"/>
      <c r="K11" s="228"/>
      <c r="L11" s="228"/>
      <c r="M11" s="228"/>
    </row>
    <row r="12" spans="1:13" x14ac:dyDescent="0.2">
      <c r="A12" s="423"/>
      <c r="B12" s="216">
        <f>B11*7</f>
        <v>54.133333333333333</v>
      </c>
      <c r="C12" s="214" t="s">
        <v>450</v>
      </c>
      <c r="E12" s="228"/>
      <c r="F12" s="228"/>
      <c r="G12" s="228">
        <f>B17</f>
        <v>145.6</v>
      </c>
      <c r="H12" s="228"/>
      <c r="I12" s="229">
        <f>B5</f>
        <v>0.42335999999999996</v>
      </c>
      <c r="J12" s="228"/>
      <c r="K12" s="228"/>
      <c r="L12" s="228"/>
      <c r="M12" s="228"/>
    </row>
    <row r="13" spans="1:13" x14ac:dyDescent="0.2">
      <c r="A13" s="225" t="s">
        <v>451</v>
      </c>
      <c r="B13" s="222">
        <f>IF(B3="IRRIGAT 120m",12, 8)</f>
        <v>8</v>
      </c>
      <c r="C13" s="214" t="s">
        <v>452</v>
      </c>
      <c r="E13" s="228"/>
      <c r="F13" s="228"/>
      <c r="G13" s="228">
        <f>G12/I12</f>
        <v>343.91534391534395</v>
      </c>
      <c r="H13" s="228"/>
      <c r="I13" s="228">
        <v>1</v>
      </c>
      <c r="J13" s="228"/>
      <c r="K13" s="228"/>
      <c r="L13" s="228"/>
      <c r="M13" s="228"/>
    </row>
    <row r="14" spans="1:13" x14ac:dyDescent="0.2">
      <c r="A14" s="226" t="s">
        <v>481</v>
      </c>
      <c r="B14" s="216">
        <f>7/(B12/B16)</f>
        <v>4.4471811713191025</v>
      </c>
      <c r="C14" s="215"/>
      <c r="D14" s="212"/>
      <c r="E14" s="228"/>
      <c r="F14" s="228"/>
      <c r="G14" s="228">
        <f>G13/10</f>
        <v>34.391534391534393</v>
      </c>
      <c r="H14" s="228"/>
      <c r="I14" s="228">
        <v>1</v>
      </c>
      <c r="J14" s="228"/>
      <c r="K14" s="228"/>
      <c r="L14" s="228"/>
      <c r="M14" s="228"/>
    </row>
    <row r="15" spans="1:13" x14ac:dyDescent="0.2">
      <c r="A15" s="226" t="s">
        <v>407</v>
      </c>
      <c r="B15" s="216">
        <f>ROUNDDOWN(B14,0)</f>
        <v>4</v>
      </c>
      <c r="C15" s="215" t="s">
        <v>15</v>
      </c>
      <c r="E15" s="228" t="s">
        <v>15</v>
      </c>
      <c r="F15" s="228"/>
      <c r="G15" s="228"/>
      <c r="H15" s="228"/>
      <c r="I15" s="228"/>
      <c r="J15" s="228"/>
      <c r="K15" s="228"/>
      <c r="L15" s="228"/>
      <c r="M15" s="228"/>
    </row>
    <row r="16" spans="1:13" x14ac:dyDescent="0.2">
      <c r="A16" s="226" t="s">
        <v>488</v>
      </c>
      <c r="B16" s="223">
        <f>G14</f>
        <v>34.391534391534393</v>
      </c>
      <c r="C16" s="215" t="s">
        <v>447</v>
      </c>
      <c r="E16" s="228" t="s">
        <v>489</v>
      </c>
      <c r="F16" s="228" t="s">
        <v>16</v>
      </c>
      <c r="G16" s="228" t="s">
        <v>16</v>
      </c>
      <c r="H16" s="228" t="s">
        <v>490</v>
      </c>
      <c r="I16" s="228" t="s">
        <v>491</v>
      </c>
      <c r="J16" s="228" t="s">
        <v>492</v>
      </c>
      <c r="K16" s="228" t="s">
        <v>493</v>
      </c>
      <c r="L16" s="228"/>
      <c r="M16" s="228"/>
    </row>
    <row r="17" spans="1:13" x14ac:dyDescent="0.2">
      <c r="A17" s="423" t="s">
        <v>487</v>
      </c>
      <c r="B17" s="222">
        <f>B13*B4</f>
        <v>145.6</v>
      </c>
      <c r="C17" s="215" t="s">
        <v>486</v>
      </c>
      <c r="E17" s="229">
        <f>B16</f>
        <v>34.391534391534393</v>
      </c>
      <c r="F17" s="229">
        <f>E17-$B$11</f>
        <v>26.658201058201058</v>
      </c>
      <c r="G17" s="229">
        <f t="shared" ref="G17:I17" si="0">F17-$B$11</f>
        <v>18.924867724867724</v>
      </c>
      <c r="H17" s="229">
        <f t="shared" si="0"/>
        <v>11.19153439153439</v>
      </c>
      <c r="I17" s="229">
        <f t="shared" si="0"/>
        <v>3.4582010582010563</v>
      </c>
      <c r="J17" s="228">
        <v>45</v>
      </c>
      <c r="K17" s="228"/>
      <c r="L17" s="228"/>
      <c r="M17" s="228"/>
    </row>
    <row r="18" spans="1:13" x14ac:dyDescent="0.2">
      <c r="A18" s="423"/>
      <c r="B18" s="224">
        <f>B17*B15</f>
        <v>582.4</v>
      </c>
      <c r="C18" s="215" t="s">
        <v>485</v>
      </c>
      <c r="E18" s="228"/>
      <c r="F18" s="228"/>
      <c r="G18" s="228"/>
      <c r="H18" s="228"/>
      <c r="I18" s="229">
        <f>E17+I17</f>
        <v>37.849735449735448</v>
      </c>
      <c r="J18" s="229">
        <f>I18-$B$11</f>
        <v>30.116402116402114</v>
      </c>
      <c r="K18" s="229">
        <f>J18-$B$11</f>
        <v>22.383068783068779</v>
      </c>
      <c r="L18" s="228"/>
      <c r="M18" s="228"/>
    </row>
    <row r="19" spans="1:13" x14ac:dyDescent="0.2">
      <c r="E19" s="228"/>
      <c r="F19" s="228"/>
      <c r="G19" s="228"/>
      <c r="H19" s="228"/>
      <c r="I19" s="228"/>
      <c r="J19" s="228"/>
      <c r="K19" s="228"/>
      <c r="L19" s="228"/>
      <c r="M19" s="228"/>
    </row>
    <row r="20" spans="1:13" x14ac:dyDescent="0.2">
      <c r="E20" s="228"/>
      <c r="F20" s="228"/>
      <c r="G20" s="228"/>
      <c r="H20" s="228"/>
      <c r="I20" s="228"/>
      <c r="J20" s="228"/>
      <c r="K20" s="228"/>
      <c r="L20" s="228"/>
      <c r="M20" s="228"/>
    </row>
    <row r="21" spans="1:13" x14ac:dyDescent="0.2">
      <c r="E21" s="228"/>
      <c r="F21" s="228"/>
      <c r="G21" s="228"/>
      <c r="H21" s="228"/>
      <c r="I21" s="228"/>
      <c r="J21" s="228"/>
      <c r="K21" s="228"/>
      <c r="L21" s="228"/>
      <c r="M21" s="228"/>
    </row>
  </sheetData>
  <mergeCells count="3">
    <mergeCell ref="B3:C3"/>
    <mergeCell ref="A11:A12"/>
    <mergeCell ref="A17:A18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showRowColHeaders="0" topLeftCell="A4" workbookViewId="0">
      <selection activeCell="K26" sqref="K26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J27"/>
  <sheetViews>
    <sheetView showGridLines="0" showRowColHeaders="0" workbookViewId="0">
      <selection activeCell="C7" sqref="C7:D23"/>
    </sheetView>
  </sheetViews>
  <sheetFormatPr baseColWidth="10" defaultRowHeight="12.75" x14ac:dyDescent="0.2"/>
  <sheetData>
    <row r="4" spans="1:10" x14ac:dyDescent="0.2">
      <c r="C4" s="424" t="s">
        <v>494</v>
      </c>
      <c r="D4" s="424"/>
      <c r="E4" s="424" t="s">
        <v>495</v>
      </c>
      <c r="F4" s="424"/>
      <c r="G4" s="424" t="s">
        <v>496</v>
      </c>
      <c r="H4" s="424"/>
      <c r="I4" s="424" t="s">
        <v>497</v>
      </c>
      <c r="J4" s="424"/>
    </row>
    <row r="5" spans="1:10" x14ac:dyDescent="0.2">
      <c r="C5" s="424"/>
      <c r="D5" s="424"/>
      <c r="E5" s="424"/>
      <c r="F5" s="424"/>
      <c r="G5" s="424"/>
      <c r="H5" s="424"/>
      <c r="I5" s="424"/>
      <c r="J5" s="424"/>
    </row>
    <row r="6" spans="1:10" ht="13.5" thickBot="1" x14ac:dyDescent="0.25"/>
    <row r="7" spans="1:10" x14ac:dyDescent="0.2">
      <c r="C7" s="425">
        <f>'FICHA TÉCNICA'!J42</f>
        <v>34.391534391534393</v>
      </c>
      <c r="D7" s="426"/>
      <c r="E7" s="431"/>
      <c r="F7" s="432"/>
      <c r="G7" s="431"/>
      <c r="H7" s="432"/>
      <c r="I7" s="431"/>
      <c r="J7" s="432"/>
    </row>
    <row r="8" spans="1:10" ht="12.75" customHeight="1" x14ac:dyDescent="0.2">
      <c r="A8" s="438" t="s">
        <v>499</v>
      </c>
      <c r="B8" s="439"/>
      <c r="C8" s="427"/>
      <c r="D8" s="428"/>
      <c r="E8" s="433"/>
      <c r="F8" s="434"/>
      <c r="G8" s="433"/>
      <c r="H8" s="434"/>
      <c r="I8" s="433"/>
      <c r="J8" s="434"/>
    </row>
    <row r="9" spans="1:10" ht="12.75" customHeight="1" x14ac:dyDescent="0.2">
      <c r="A9" s="438"/>
      <c r="B9" s="439"/>
      <c r="C9" s="427"/>
      <c r="D9" s="428"/>
      <c r="E9" s="433"/>
      <c r="F9" s="434"/>
      <c r="G9" s="433"/>
      <c r="H9" s="434"/>
      <c r="I9" s="433"/>
      <c r="J9" s="434"/>
    </row>
    <row r="10" spans="1:10" ht="12.75" customHeight="1" x14ac:dyDescent="0.2">
      <c r="A10" s="438"/>
      <c r="B10" s="439"/>
      <c r="C10" s="427"/>
      <c r="D10" s="428"/>
      <c r="E10" s="433"/>
      <c r="F10" s="434"/>
      <c r="G10" s="433"/>
      <c r="H10" s="434"/>
      <c r="I10" s="433"/>
      <c r="J10" s="434"/>
    </row>
    <row r="11" spans="1:10" ht="12.75" customHeight="1" x14ac:dyDescent="0.2">
      <c r="A11" s="438"/>
      <c r="B11" s="439"/>
      <c r="C11" s="427"/>
      <c r="D11" s="428"/>
      <c r="E11" s="433"/>
      <c r="F11" s="434"/>
      <c r="G11" s="433"/>
      <c r="H11" s="434"/>
      <c r="I11" s="433"/>
      <c r="J11" s="434"/>
    </row>
    <row r="12" spans="1:10" x14ac:dyDescent="0.2">
      <c r="A12" s="438"/>
      <c r="B12" s="439"/>
      <c r="C12" s="427"/>
      <c r="D12" s="428"/>
      <c r="E12" s="433"/>
      <c r="F12" s="434"/>
      <c r="G12" s="433"/>
      <c r="H12" s="434"/>
      <c r="I12" s="433"/>
      <c r="J12" s="434"/>
    </row>
    <row r="13" spans="1:10" x14ac:dyDescent="0.2">
      <c r="A13" s="438"/>
      <c r="B13" s="439"/>
      <c r="C13" s="427"/>
      <c r="D13" s="428"/>
      <c r="E13" s="433"/>
      <c r="F13" s="434"/>
      <c r="G13" s="433"/>
      <c r="H13" s="434"/>
      <c r="I13" s="433"/>
      <c r="J13" s="434"/>
    </row>
    <row r="14" spans="1:10" x14ac:dyDescent="0.2">
      <c r="A14" s="438"/>
      <c r="B14" s="439"/>
      <c r="C14" s="427"/>
      <c r="D14" s="428"/>
      <c r="E14" s="433"/>
      <c r="F14" s="434"/>
      <c r="G14" s="433"/>
      <c r="H14" s="434"/>
      <c r="I14" s="433"/>
      <c r="J14" s="434"/>
    </row>
    <row r="15" spans="1:10" x14ac:dyDescent="0.2">
      <c r="A15" s="438"/>
      <c r="B15" s="439"/>
      <c r="C15" s="427"/>
      <c r="D15" s="428"/>
      <c r="E15" s="433"/>
      <c r="F15" s="434"/>
      <c r="G15" s="433"/>
      <c r="H15" s="434"/>
      <c r="I15" s="433"/>
      <c r="J15" s="434"/>
    </row>
    <row r="16" spans="1:10" x14ac:dyDescent="0.2">
      <c r="A16" s="438"/>
      <c r="B16" s="439"/>
      <c r="C16" s="427"/>
      <c r="D16" s="428"/>
      <c r="E16" s="433"/>
      <c r="F16" s="434"/>
      <c r="G16" s="433"/>
      <c r="H16" s="434"/>
      <c r="I16" s="433"/>
      <c r="J16" s="434"/>
    </row>
    <row r="17" spans="1:10" x14ac:dyDescent="0.2">
      <c r="A17" s="438"/>
      <c r="B17" s="439"/>
      <c r="C17" s="427"/>
      <c r="D17" s="428"/>
      <c r="E17" s="433"/>
      <c r="F17" s="434"/>
      <c r="G17" s="433"/>
      <c r="H17" s="434"/>
      <c r="I17" s="433"/>
      <c r="J17" s="434"/>
    </row>
    <row r="18" spans="1:10" x14ac:dyDescent="0.2">
      <c r="A18" s="438"/>
      <c r="B18" s="439"/>
      <c r="C18" s="427"/>
      <c r="D18" s="428"/>
      <c r="E18" s="433"/>
      <c r="F18" s="434"/>
      <c r="G18" s="433"/>
      <c r="H18" s="434"/>
      <c r="I18" s="433"/>
      <c r="J18" s="434"/>
    </row>
    <row r="19" spans="1:10" x14ac:dyDescent="0.2">
      <c r="A19" s="438"/>
      <c r="B19" s="439"/>
      <c r="C19" s="427"/>
      <c r="D19" s="428"/>
      <c r="E19" s="433"/>
      <c r="F19" s="434"/>
      <c r="G19" s="433"/>
      <c r="H19" s="434"/>
      <c r="I19" s="433"/>
      <c r="J19" s="434"/>
    </row>
    <row r="20" spans="1:10" x14ac:dyDescent="0.2">
      <c r="A20" s="438"/>
      <c r="B20" s="439"/>
      <c r="C20" s="427"/>
      <c r="D20" s="428"/>
      <c r="E20" s="433"/>
      <c r="F20" s="434"/>
      <c r="G20" s="433"/>
      <c r="H20" s="434"/>
      <c r="I20" s="433"/>
      <c r="J20" s="434"/>
    </row>
    <row r="21" spans="1:10" x14ac:dyDescent="0.2">
      <c r="A21" s="233"/>
      <c r="C21" s="427"/>
      <c r="D21" s="428"/>
      <c r="E21" s="433"/>
      <c r="F21" s="434"/>
      <c r="G21" s="433"/>
      <c r="H21" s="434"/>
      <c r="I21" s="433"/>
      <c r="J21" s="434"/>
    </row>
    <row r="22" spans="1:10" x14ac:dyDescent="0.2">
      <c r="C22" s="427"/>
      <c r="D22" s="428"/>
      <c r="E22" s="433"/>
      <c r="F22" s="434"/>
      <c r="G22" s="433"/>
      <c r="H22" s="434"/>
      <c r="I22" s="433"/>
      <c r="J22" s="434"/>
    </row>
    <row r="23" spans="1:10" ht="13.5" thickBot="1" x14ac:dyDescent="0.25">
      <c r="C23" s="429"/>
      <c r="D23" s="430"/>
      <c r="E23" s="435"/>
      <c r="F23" s="436"/>
      <c r="G23" s="435"/>
      <c r="H23" s="436"/>
      <c r="I23" s="435"/>
      <c r="J23" s="436"/>
    </row>
    <row r="25" spans="1:10" x14ac:dyDescent="0.2">
      <c r="C25" s="437">
        <f>'FICHA TÉCNICA'!T18</f>
        <v>42</v>
      </c>
      <c r="D25" s="437"/>
    </row>
    <row r="27" spans="1:10" ht="18" x14ac:dyDescent="0.25">
      <c r="D27" s="231" t="s">
        <v>498</v>
      </c>
      <c r="E27" s="231"/>
      <c r="F27" s="232">
        <f>INGRESO!B18</f>
        <v>6</v>
      </c>
      <c r="G27" s="231" t="s">
        <v>24</v>
      </c>
    </row>
  </sheetData>
  <mergeCells count="10">
    <mergeCell ref="C25:D25"/>
    <mergeCell ref="A8:B20"/>
    <mergeCell ref="C4:D5"/>
    <mergeCell ref="E4:F5"/>
    <mergeCell ref="G4:H5"/>
    <mergeCell ref="I4:J5"/>
    <mergeCell ref="C7:D23"/>
    <mergeCell ref="E7:F23"/>
    <mergeCell ref="G7:H23"/>
    <mergeCell ref="I7:J2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7</vt:i4>
      </vt:variant>
    </vt:vector>
  </HeadingPairs>
  <TitlesOfParts>
    <vt:vector size="22" baseType="lpstr">
      <vt:lpstr>INSTRUCIONES DE USO</vt:lpstr>
      <vt:lpstr>Jolly</vt:lpstr>
      <vt:lpstr>Hydra</vt:lpstr>
      <vt:lpstr>INGRESO</vt:lpstr>
      <vt:lpstr>FICHA TÉCNICA</vt:lpstr>
      <vt:lpstr>BOMBA 3" Diesel</vt:lpstr>
      <vt:lpstr>RESUMEN</vt:lpstr>
      <vt:lpstr>Esquema</vt:lpstr>
      <vt:lpstr>dia 1</vt:lpstr>
      <vt:lpstr>dia 2</vt:lpstr>
      <vt:lpstr>dia 3</vt:lpstr>
      <vt:lpstr>dia 4</vt:lpstr>
      <vt:lpstr> dis 5 sin riego</vt:lpstr>
      <vt:lpstr>dia  5 con riego</vt:lpstr>
      <vt:lpstr>Referência</vt:lpstr>
      <vt:lpstr>'FICHA TÉCNICA'!Área_de_impresión</vt:lpstr>
      <vt:lpstr>INGRESO!Área_de_impresión</vt:lpstr>
      <vt:lpstr>'FICHA TÉCNICA'!Bocais</vt:lpstr>
      <vt:lpstr>LISTA12</vt:lpstr>
      <vt:lpstr>LISTA2</vt:lpstr>
      <vt:lpstr>LISTA4</vt:lpstr>
      <vt:lpstr>LISTA5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XP</dc:creator>
  <cp:lastModifiedBy>andrea briones</cp:lastModifiedBy>
  <cp:lastPrinted>2020-08-20T13:01:09Z</cp:lastPrinted>
  <dcterms:created xsi:type="dcterms:W3CDTF">2010-07-02T11:22:05Z</dcterms:created>
  <dcterms:modified xsi:type="dcterms:W3CDTF">2023-10-20T13:18:00Z</dcterms:modified>
</cp:coreProperties>
</file>